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BR\Excel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Sheet1!$A$1:$K$260</definedName>
    <definedName name="_xlnm.Print_Titles" localSheetId="0">Sheet1!$1:$13</definedName>
  </definedNames>
  <calcPr calcId="162913"/>
</workbook>
</file>

<file path=xl/calcChain.xml><?xml version="1.0" encoding="utf-8"?>
<calcChain xmlns="http://schemas.openxmlformats.org/spreadsheetml/2006/main">
  <c r="E228" i="1" l="1"/>
  <c r="G228" i="1" s="1"/>
  <c r="K228" i="1" s="1"/>
  <c r="C245" i="1"/>
  <c r="E245" i="1"/>
  <c r="E249" i="1"/>
  <c r="E251" i="1" s="1"/>
  <c r="I249" i="1"/>
  <c r="K249" i="1" s="1"/>
  <c r="I246" i="1"/>
  <c r="I245" i="1"/>
  <c r="G220" i="1"/>
  <c r="K220" i="1" s="1"/>
  <c r="K211" i="1"/>
  <c r="K206" i="1"/>
  <c r="G212" i="1"/>
  <c r="K212" i="1" s="1"/>
  <c r="G211" i="1"/>
  <c r="G210" i="1"/>
  <c r="K210" i="1"/>
  <c r="G209" i="1"/>
  <c r="K209" i="1"/>
  <c r="G208" i="1"/>
  <c r="K208" i="1" s="1"/>
  <c r="G207" i="1"/>
  <c r="K207" i="1"/>
  <c r="G206" i="1"/>
  <c r="G205" i="1"/>
  <c r="K205" i="1" s="1"/>
  <c r="G204" i="1"/>
  <c r="K204" i="1"/>
  <c r="G203" i="1"/>
  <c r="K203" i="1" s="1"/>
  <c r="I166" i="1"/>
  <c r="I242" i="1"/>
  <c r="E152" i="1"/>
  <c r="I143" i="1"/>
  <c r="E105" i="1"/>
  <c r="G105" i="1"/>
  <c r="K105" i="1" s="1"/>
  <c r="G100" i="1"/>
  <c r="K100" i="1" s="1"/>
  <c r="E90" i="1"/>
  <c r="E242" i="1"/>
  <c r="I251" i="1"/>
  <c r="I253" i="1" s="1"/>
  <c r="G170" i="1"/>
  <c r="K170" i="1"/>
  <c r="G167" i="1"/>
  <c r="K167" i="1" s="1"/>
  <c r="C251" i="1"/>
  <c r="G94" i="1"/>
  <c r="K94" i="1" s="1"/>
  <c r="G246" i="1"/>
  <c r="K246" i="1" s="1"/>
  <c r="G247" i="1"/>
  <c r="K247" i="1"/>
  <c r="G248" i="1"/>
  <c r="K248" i="1" s="1"/>
  <c r="G245" i="1"/>
  <c r="K245" i="1" s="1"/>
  <c r="G166" i="1"/>
  <c r="G168" i="1"/>
  <c r="K168" i="1"/>
  <c r="G169" i="1"/>
  <c r="K169" i="1"/>
  <c r="G171" i="1"/>
  <c r="K171" i="1" s="1"/>
  <c r="G172" i="1"/>
  <c r="K172" i="1"/>
  <c r="G173" i="1"/>
  <c r="K173" i="1"/>
  <c r="G174" i="1"/>
  <c r="K174" i="1" s="1"/>
  <c r="G175" i="1"/>
  <c r="K175" i="1"/>
  <c r="G176" i="1"/>
  <c r="K176" i="1"/>
  <c r="G177" i="1"/>
  <c r="K177" i="1" s="1"/>
  <c r="G178" i="1"/>
  <c r="K178" i="1"/>
  <c r="G179" i="1"/>
  <c r="K179" i="1"/>
  <c r="G180" i="1"/>
  <c r="K180" i="1" s="1"/>
  <c r="G181" i="1"/>
  <c r="K181" i="1"/>
  <c r="G182" i="1"/>
  <c r="K182" i="1"/>
  <c r="G183" i="1"/>
  <c r="K183" i="1" s="1"/>
  <c r="G184" i="1"/>
  <c r="K184" i="1"/>
  <c r="G185" i="1"/>
  <c r="G186" i="1"/>
  <c r="K186" i="1" s="1"/>
  <c r="G187" i="1"/>
  <c r="K187" i="1"/>
  <c r="G188" i="1"/>
  <c r="K188" i="1" s="1"/>
  <c r="G189" i="1"/>
  <c r="K189" i="1" s="1"/>
  <c r="G190" i="1"/>
  <c r="K190" i="1"/>
  <c r="G191" i="1"/>
  <c r="K191" i="1" s="1"/>
  <c r="G192" i="1"/>
  <c r="K192" i="1" s="1"/>
  <c r="G193" i="1"/>
  <c r="K193" i="1"/>
  <c r="G194" i="1"/>
  <c r="K194" i="1" s="1"/>
  <c r="G195" i="1"/>
  <c r="K195" i="1" s="1"/>
  <c r="G196" i="1"/>
  <c r="K196" i="1"/>
  <c r="G197" i="1"/>
  <c r="K197" i="1" s="1"/>
  <c r="G198" i="1"/>
  <c r="K198" i="1" s="1"/>
  <c r="G199" i="1"/>
  <c r="K199" i="1"/>
  <c r="G200" i="1"/>
  <c r="K200" i="1" s="1"/>
  <c r="G201" i="1"/>
  <c r="K201" i="1" s="1"/>
  <c r="G213" i="1"/>
  <c r="K213" i="1"/>
  <c r="G214" i="1"/>
  <c r="K214" i="1" s="1"/>
  <c r="G215" i="1"/>
  <c r="K215" i="1" s="1"/>
  <c r="G216" i="1"/>
  <c r="K216" i="1"/>
  <c r="G217" i="1"/>
  <c r="K217" i="1" s="1"/>
  <c r="G218" i="1"/>
  <c r="K218" i="1"/>
  <c r="G219" i="1"/>
  <c r="K219" i="1" s="1"/>
  <c r="G221" i="1"/>
  <c r="K221" i="1"/>
  <c r="G222" i="1"/>
  <c r="K222" i="1"/>
  <c r="G223" i="1"/>
  <c r="K223" i="1" s="1"/>
  <c r="G224" i="1"/>
  <c r="K224" i="1"/>
  <c r="G225" i="1"/>
  <c r="G226" i="1"/>
  <c r="K226" i="1" s="1"/>
  <c r="G227" i="1"/>
  <c r="K227" i="1"/>
  <c r="G229" i="1"/>
  <c r="K229" i="1" s="1"/>
  <c r="G230" i="1"/>
  <c r="K230" i="1" s="1"/>
  <c r="G231" i="1"/>
  <c r="K231" i="1"/>
  <c r="G232" i="1"/>
  <c r="K232" i="1" s="1"/>
  <c r="G233" i="1"/>
  <c r="K233" i="1" s="1"/>
  <c r="G234" i="1"/>
  <c r="K234" i="1"/>
  <c r="G235" i="1"/>
  <c r="K235" i="1" s="1"/>
  <c r="G236" i="1"/>
  <c r="K236" i="1" s="1"/>
  <c r="G237" i="1"/>
  <c r="K237" i="1"/>
  <c r="G239" i="1"/>
  <c r="K239" i="1" s="1"/>
  <c r="G240" i="1"/>
  <c r="K240" i="1"/>
  <c r="G165" i="1"/>
  <c r="K165" i="1" s="1"/>
  <c r="G17" i="1"/>
  <c r="K17" i="1"/>
  <c r="G18" i="1"/>
  <c r="K18" i="1"/>
  <c r="G19" i="1"/>
  <c r="K19" i="1" s="1"/>
  <c r="G20" i="1"/>
  <c r="K20" i="1"/>
  <c r="G21" i="1"/>
  <c r="K21" i="1"/>
  <c r="G22" i="1"/>
  <c r="K22" i="1" s="1"/>
  <c r="G23" i="1"/>
  <c r="K23" i="1"/>
  <c r="G24" i="1"/>
  <c r="G25" i="1"/>
  <c r="K25" i="1" s="1"/>
  <c r="G26" i="1"/>
  <c r="K26" i="1"/>
  <c r="G27" i="1"/>
  <c r="K27" i="1" s="1"/>
  <c r="G28" i="1"/>
  <c r="K28" i="1" s="1"/>
  <c r="G29" i="1"/>
  <c r="K29" i="1"/>
  <c r="G30" i="1"/>
  <c r="K30" i="1" s="1"/>
  <c r="G31" i="1"/>
  <c r="K31" i="1" s="1"/>
  <c r="G32" i="1"/>
  <c r="K32" i="1"/>
  <c r="G33" i="1"/>
  <c r="K33" i="1" s="1"/>
  <c r="G34" i="1"/>
  <c r="K34" i="1" s="1"/>
  <c r="G35" i="1"/>
  <c r="K35" i="1"/>
  <c r="G36" i="1"/>
  <c r="K36" i="1" s="1"/>
  <c r="G37" i="1"/>
  <c r="K37" i="1" s="1"/>
  <c r="G38" i="1"/>
  <c r="K38" i="1"/>
  <c r="G39" i="1"/>
  <c r="K39" i="1" s="1"/>
  <c r="G40" i="1"/>
  <c r="K40" i="1" s="1"/>
  <c r="G41" i="1"/>
  <c r="K41" i="1"/>
  <c r="G42" i="1"/>
  <c r="K42" i="1" s="1"/>
  <c r="G43" i="1"/>
  <c r="K43" i="1" s="1"/>
  <c r="G44" i="1"/>
  <c r="K44" i="1"/>
  <c r="G45" i="1"/>
  <c r="K45" i="1" s="1"/>
  <c r="G46" i="1"/>
  <c r="K46" i="1" s="1"/>
  <c r="G47" i="1"/>
  <c r="K47" i="1"/>
  <c r="G48" i="1"/>
  <c r="K48" i="1" s="1"/>
  <c r="G49" i="1"/>
  <c r="K49" i="1" s="1"/>
  <c r="G50" i="1"/>
  <c r="K50" i="1"/>
  <c r="G51" i="1"/>
  <c r="K51" i="1" s="1"/>
  <c r="G52" i="1"/>
  <c r="K52" i="1" s="1"/>
  <c r="G53" i="1"/>
  <c r="K53" i="1" s="1"/>
  <c r="G54" i="1"/>
  <c r="K54" i="1"/>
  <c r="G55" i="1"/>
  <c r="K55" i="1"/>
  <c r="G56" i="1"/>
  <c r="K56" i="1" s="1"/>
  <c r="G57" i="1"/>
  <c r="K57" i="1"/>
  <c r="G58" i="1"/>
  <c r="K58" i="1"/>
  <c r="G59" i="1"/>
  <c r="K59" i="1" s="1"/>
  <c r="G60" i="1"/>
  <c r="K60" i="1"/>
  <c r="G61" i="1"/>
  <c r="K61" i="1"/>
  <c r="G62" i="1"/>
  <c r="K62" i="1" s="1"/>
  <c r="G64" i="1"/>
  <c r="K64" i="1"/>
  <c r="G65" i="1"/>
  <c r="K65" i="1"/>
  <c r="G66" i="1"/>
  <c r="K66" i="1" s="1"/>
  <c r="G67" i="1"/>
  <c r="K67" i="1"/>
  <c r="G68" i="1"/>
  <c r="K68" i="1"/>
  <c r="G69" i="1"/>
  <c r="K69" i="1" s="1"/>
  <c r="G71" i="1"/>
  <c r="K71" i="1"/>
  <c r="G72" i="1"/>
  <c r="K72" i="1"/>
  <c r="G73" i="1"/>
  <c r="K73" i="1" s="1"/>
  <c r="G74" i="1"/>
  <c r="G75" i="1"/>
  <c r="K75" i="1" s="1"/>
  <c r="G76" i="1"/>
  <c r="K76" i="1" s="1"/>
  <c r="G77" i="1"/>
  <c r="K77" i="1"/>
  <c r="G78" i="1"/>
  <c r="K78" i="1" s="1"/>
  <c r="G79" i="1"/>
  <c r="K79" i="1" s="1"/>
  <c r="G80" i="1"/>
  <c r="K80" i="1"/>
  <c r="G81" i="1"/>
  <c r="K81" i="1" s="1"/>
  <c r="G82" i="1"/>
  <c r="K82" i="1" s="1"/>
  <c r="G83" i="1"/>
  <c r="K83" i="1"/>
  <c r="G84" i="1"/>
  <c r="K84" i="1" s="1"/>
  <c r="G85" i="1"/>
  <c r="K85" i="1" s="1"/>
  <c r="G86" i="1"/>
  <c r="K86" i="1"/>
  <c r="G87" i="1"/>
  <c r="K87" i="1" s="1"/>
  <c r="G88" i="1"/>
  <c r="K88" i="1" s="1"/>
  <c r="G89" i="1"/>
  <c r="K89" i="1"/>
  <c r="G91" i="1"/>
  <c r="K91" i="1" s="1"/>
  <c r="G92" i="1"/>
  <c r="K92" i="1"/>
  <c r="G93" i="1"/>
  <c r="K93" i="1"/>
  <c r="G95" i="1"/>
  <c r="K95" i="1" s="1"/>
  <c r="G96" i="1"/>
  <c r="K96" i="1"/>
  <c r="G97" i="1"/>
  <c r="K97" i="1"/>
  <c r="G98" i="1"/>
  <c r="K98" i="1" s="1"/>
  <c r="G99" i="1"/>
  <c r="K99" i="1"/>
  <c r="G101" i="1"/>
  <c r="K101" i="1"/>
  <c r="G102" i="1"/>
  <c r="K102" i="1" s="1"/>
  <c r="G103" i="1"/>
  <c r="K103" i="1"/>
  <c r="G104" i="1"/>
  <c r="K104" i="1"/>
  <c r="G106" i="1"/>
  <c r="K106" i="1" s="1"/>
  <c r="G107" i="1"/>
  <c r="K107" i="1"/>
  <c r="G108" i="1"/>
  <c r="K108" i="1" s="1"/>
  <c r="G109" i="1"/>
  <c r="K109" i="1"/>
  <c r="G110" i="1"/>
  <c r="K110" i="1"/>
  <c r="G111" i="1"/>
  <c r="K111" i="1" s="1"/>
  <c r="G112" i="1"/>
  <c r="K112" i="1"/>
  <c r="G113" i="1"/>
  <c r="K113" i="1"/>
  <c r="G114" i="1"/>
  <c r="K114" i="1" s="1"/>
  <c r="G115" i="1"/>
  <c r="K115" i="1"/>
  <c r="G116" i="1"/>
  <c r="K116" i="1"/>
  <c r="G117" i="1"/>
  <c r="K117" i="1" s="1"/>
  <c r="G118" i="1"/>
  <c r="K118" i="1"/>
  <c r="G119" i="1"/>
  <c r="K119" i="1"/>
  <c r="G120" i="1"/>
  <c r="G121" i="1"/>
  <c r="K121" i="1"/>
  <c r="G122" i="1"/>
  <c r="K122" i="1" s="1"/>
  <c r="G123" i="1"/>
  <c r="K123" i="1"/>
  <c r="G124" i="1"/>
  <c r="K124" i="1"/>
  <c r="G125" i="1"/>
  <c r="K125" i="1" s="1"/>
  <c r="G126" i="1"/>
  <c r="K126" i="1"/>
  <c r="G127" i="1"/>
  <c r="K127" i="1"/>
  <c r="G128" i="1"/>
  <c r="K128" i="1" s="1"/>
  <c r="G129" i="1"/>
  <c r="K129" i="1"/>
  <c r="G130" i="1"/>
  <c r="K130" i="1"/>
  <c r="G131" i="1"/>
  <c r="K131" i="1" s="1"/>
  <c r="G133" i="1"/>
  <c r="K133" i="1"/>
  <c r="G134" i="1"/>
  <c r="K134" i="1"/>
  <c r="G135" i="1"/>
  <c r="K135" i="1" s="1"/>
  <c r="G136" i="1"/>
  <c r="K136" i="1"/>
  <c r="G137" i="1"/>
  <c r="K137" i="1"/>
  <c r="G138" i="1"/>
  <c r="K138" i="1" s="1"/>
  <c r="G139" i="1"/>
  <c r="K139" i="1"/>
  <c r="G140" i="1"/>
  <c r="K140" i="1"/>
  <c r="G141" i="1"/>
  <c r="K141" i="1" s="1"/>
  <c r="G143" i="1"/>
  <c r="K143" i="1"/>
  <c r="G144" i="1"/>
  <c r="K144" i="1"/>
  <c r="G145" i="1"/>
  <c r="K145" i="1" s="1"/>
  <c r="G146" i="1"/>
  <c r="K146" i="1"/>
  <c r="G147" i="1"/>
  <c r="K147" i="1"/>
  <c r="G148" i="1"/>
  <c r="K148" i="1" s="1"/>
  <c r="G149" i="1"/>
  <c r="K149" i="1"/>
  <c r="G150" i="1"/>
  <c r="K150" i="1"/>
  <c r="G151" i="1"/>
  <c r="K151" i="1" s="1"/>
  <c r="G152" i="1"/>
  <c r="K152" i="1"/>
  <c r="G153" i="1"/>
  <c r="K153" i="1"/>
  <c r="G154" i="1"/>
  <c r="K154" i="1" s="1"/>
  <c r="G155" i="1"/>
  <c r="K155" i="1"/>
  <c r="G156" i="1"/>
  <c r="K156" i="1"/>
  <c r="G157" i="1"/>
  <c r="K157" i="1" s="1"/>
  <c r="G158" i="1"/>
  <c r="K158" i="1"/>
  <c r="G159" i="1"/>
  <c r="K159" i="1"/>
  <c r="G160" i="1"/>
  <c r="K160" i="1" s="1"/>
  <c r="G16" i="1"/>
  <c r="K16" i="1"/>
  <c r="G15" i="1"/>
  <c r="K15" i="1"/>
  <c r="I162" i="1"/>
  <c r="K166" i="1"/>
  <c r="K225" i="1"/>
  <c r="K185" i="1"/>
  <c r="K120" i="1"/>
  <c r="K74" i="1"/>
  <c r="K24" i="1"/>
  <c r="C162" i="1"/>
  <c r="C242" i="1"/>
  <c r="C253" i="1" s="1"/>
  <c r="G249" i="1"/>
  <c r="E162" i="1"/>
  <c r="G162" i="1"/>
  <c r="K162" i="1" s="1"/>
  <c r="G90" i="1"/>
  <c r="K90" i="1"/>
  <c r="G253" i="1" l="1"/>
  <c r="K253" i="1" s="1"/>
  <c r="E253" i="1"/>
  <c r="G251" i="1"/>
  <c r="K251" i="1" s="1"/>
  <c r="G242" i="1"/>
  <c r="K242" i="1" s="1"/>
</calcChain>
</file>

<file path=xl/sharedStrings.xml><?xml version="1.0" encoding="utf-8"?>
<sst xmlns="http://schemas.openxmlformats.org/spreadsheetml/2006/main" count="435" uniqueCount="249">
  <si>
    <t>Accumulated</t>
  </si>
  <si>
    <t>Book Value</t>
  </si>
  <si>
    <t xml:space="preserve">Additions </t>
  </si>
  <si>
    <t>Depreciation</t>
  </si>
  <si>
    <t/>
  </si>
  <si>
    <t xml:space="preserve"> Improvements other than buildings - </t>
  </si>
  <si>
    <t xml:space="preserve">  Residential life fiber optic project</t>
  </si>
  <si>
    <t xml:space="preserve">  Energy system </t>
  </si>
  <si>
    <t xml:space="preserve">   Library books</t>
  </si>
  <si>
    <t xml:space="preserve">  Land </t>
  </si>
  <si>
    <t xml:space="preserve">  Land improvements</t>
  </si>
  <si>
    <t xml:space="preserve">  Agricultural administration building </t>
  </si>
  <si>
    <t xml:space="preserve">  O. K. Allen hall </t>
  </si>
  <si>
    <t xml:space="preserve">  Assembly center</t>
  </si>
  <si>
    <t xml:space="preserve">  Thomas J. Atkinson hall</t>
  </si>
  <si>
    <t xml:space="preserve">  John J. Audubon hall </t>
  </si>
  <si>
    <t xml:space="preserve">  Bituminous laboratory</t>
  </si>
  <si>
    <t xml:space="preserve">  David F. Boyd hall </t>
  </si>
  <si>
    <t xml:space="preserve">  Thomas D. Boyd hall</t>
  </si>
  <si>
    <t xml:space="preserve">  Carpenter shop </t>
  </si>
  <si>
    <t xml:space="preserve">  Central utility building </t>
  </si>
  <si>
    <t xml:space="preserve">  Charles E. Coates chemical laboratories</t>
  </si>
  <si>
    <t xml:space="preserve">  A. R. Choppin hall </t>
  </si>
  <si>
    <t xml:space="preserve">  Cooperative extension storage facility </t>
  </si>
  <si>
    <t xml:space="preserve">  Cotton fiber laboratory</t>
  </si>
  <si>
    <t xml:space="preserve">  Dairy improvement center </t>
  </si>
  <si>
    <t xml:space="preserve">  Dairy milking parlor</t>
  </si>
  <si>
    <t xml:space="preserve">  Dairy production center</t>
  </si>
  <si>
    <t xml:space="preserve">  Dairy science building </t>
  </si>
  <si>
    <t xml:space="preserve">  William H. Dalrymple laboratory</t>
  </si>
  <si>
    <t xml:space="preserve">  William R. Dodson auditorium </t>
  </si>
  <si>
    <t xml:space="preserve">  E.B. Doran agricultural engineering building </t>
  </si>
  <si>
    <t xml:space="preserve">  Electrical engineering building</t>
  </si>
  <si>
    <t xml:space="preserve">  Engineering shops</t>
  </si>
  <si>
    <t xml:space="preserve">  Entrance gates </t>
  </si>
  <si>
    <t xml:space="preserve">  Faculty club building</t>
  </si>
  <si>
    <t xml:space="preserve">  Firemen training center-</t>
  </si>
  <si>
    <t xml:space="preserve">  Field house</t>
  </si>
  <si>
    <t xml:space="preserve">  Food science building</t>
  </si>
  <si>
    <t xml:space="preserve">  Murphy J. Foster hall</t>
  </si>
  <si>
    <t xml:space="preserve">  J. B. Francioni hall </t>
  </si>
  <si>
    <t xml:space="preserve">  Greek theatre</t>
  </si>
  <si>
    <t xml:space="preserve">  Greenhouses</t>
  </si>
  <si>
    <t xml:space="preserve">  Gymnasium-auditorium </t>
  </si>
  <si>
    <t xml:space="preserve">  William B. Hatcher hall</t>
  </si>
  <si>
    <t xml:space="preserve">  Henhouse building</t>
  </si>
  <si>
    <t xml:space="preserve">  Hilltop Arboretum </t>
  </si>
  <si>
    <t xml:space="preserve">  Robert L. Himes hall </t>
  </si>
  <si>
    <t xml:space="preserve">  Campbell B. Hodges hall</t>
  </si>
  <si>
    <t xml:space="preserve">  Howe/Russell geoscience complex</t>
  </si>
  <si>
    <t xml:space="preserve">  Clyde Ingram hall</t>
  </si>
  <si>
    <t xml:space="preserve">  International learning center building</t>
  </si>
  <si>
    <t xml:space="preserve">  William P. Johnston hall </t>
  </si>
  <si>
    <t xml:space="preserve">  Seaman A. Knapp hall </t>
  </si>
  <si>
    <t xml:space="preserve">  Laboratory school</t>
  </si>
  <si>
    <t xml:space="preserve">  Lake project </t>
  </si>
  <si>
    <t xml:space="preserve">  Life sciences building </t>
  </si>
  <si>
    <t xml:space="preserve">  Life sciences building annex </t>
  </si>
  <si>
    <t xml:space="preserve">  Livestock exhibit building</t>
  </si>
  <si>
    <t xml:space="preserve">  Samuel Lockett hall</t>
  </si>
  <si>
    <t xml:space="preserve">  Huey P. Long field house </t>
  </si>
  <si>
    <t xml:space="preserve">  Maison Francaise (French House)</t>
  </si>
  <si>
    <t xml:space="preserve">  Middleton library</t>
  </si>
  <si>
    <t xml:space="preserve">  Military and aerospace studies building</t>
  </si>
  <si>
    <t xml:space="preserve">  Mini-farm and exhibit building </t>
  </si>
  <si>
    <t xml:space="preserve">  Mobile equipment storage building</t>
  </si>
  <si>
    <t xml:space="preserve">  Museum of geoscience exhibit building</t>
  </si>
  <si>
    <t xml:space="preserve">  Music and dramatic arts building</t>
  </si>
  <si>
    <t xml:space="preserve">  Music building (new) </t>
  </si>
  <si>
    <t xml:space="preserve">  Natatorium </t>
  </si>
  <si>
    <t xml:space="preserve">  Harry B. Nelson memorial building</t>
  </si>
  <si>
    <t xml:space="preserve">  James W. Nicholson hall</t>
  </si>
  <si>
    <t xml:space="preserve">  Nuclear science center </t>
  </si>
  <si>
    <t xml:space="preserve">  John M. Parker agricultural center </t>
  </si>
  <si>
    <t xml:space="preserve">  George Peabody hall</t>
  </si>
  <si>
    <t xml:space="preserve">  Plant pathology head house and residence </t>
  </si>
  <si>
    <t xml:space="preserve">  Ruffin G. Pleasant hall</t>
  </si>
  <si>
    <t xml:space="preserve">  Powerhouse </t>
  </si>
  <si>
    <t xml:space="preserve">  Arthur T. Prescott hall</t>
  </si>
  <si>
    <t xml:space="preserve">  Public safety building </t>
  </si>
  <si>
    <t xml:space="preserve">  Public safety storage facility </t>
  </si>
  <si>
    <t xml:space="preserve">  Research laboratory and motor pool </t>
  </si>
  <si>
    <t xml:space="preserve">  Residences-                                                                </t>
  </si>
  <si>
    <t xml:space="preserve">  Sea grant shop</t>
  </si>
  <si>
    <t xml:space="preserve">  Sigma phi epsilon house</t>
  </si>
  <si>
    <t xml:space="preserve">  William C. Stubbs hall </t>
  </si>
  <si>
    <t xml:space="preserve">  Madison B. Sturgis hall</t>
  </si>
  <si>
    <t xml:space="preserve">  Swine palace theatre </t>
  </si>
  <si>
    <t xml:space="preserve">  Veterinary medicine building </t>
  </si>
  <si>
    <t xml:space="preserve">  Veterinary sciences building </t>
  </si>
  <si>
    <t xml:space="preserve">  Visitor's registration/information building</t>
  </si>
  <si>
    <t xml:space="preserve">  Waste incinerator</t>
  </si>
  <si>
    <t xml:space="preserve">  Harry D. Wilson laboratories</t>
  </si>
  <si>
    <t xml:space="preserve">  Minor buildings</t>
  </si>
  <si>
    <t xml:space="preserve">  Acadian hall</t>
  </si>
  <si>
    <t xml:space="preserve">  Athletic maintenance storage </t>
  </si>
  <si>
    <t xml:space="preserve">  Athletic administrative building </t>
  </si>
  <si>
    <t xml:space="preserve">  P. G. T. Beauregard hall </t>
  </si>
  <si>
    <t xml:space="preserve">  Emily H. Blake hall</t>
  </si>
  <si>
    <t xml:space="preserve">  Annie Boyd hall</t>
  </si>
  <si>
    <t xml:space="preserve">  James F. Broussard hall</t>
  </si>
  <si>
    <t xml:space="preserve">  Child care center </t>
  </si>
  <si>
    <t xml:space="preserve">  Copy and mail center</t>
  </si>
  <si>
    <t xml:space="preserve">  East campus apartments </t>
  </si>
  <si>
    <t xml:space="preserve">  Evangeline hall</t>
  </si>
  <si>
    <t xml:space="preserve">  Football indoor practice facility</t>
  </si>
  <si>
    <t xml:space="preserve">  Louise Garig hall</t>
  </si>
  <si>
    <t xml:space="preserve">  Edward J. Gay apartments </t>
  </si>
  <si>
    <t xml:space="preserve">  Golf clubhouse </t>
  </si>
  <si>
    <t xml:space="preserve">  Golf course</t>
  </si>
  <si>
    <t xml:space="preserve">  Mary C. Herget hall</t>
  </si>
  <si>
    <t xml:space="preserve">  Highland hall</t>
  </si>
  <si>
    <t xml:space="preserve">  Andrew Jackson hall</t>
  </si>
  <si>
    <t xml:space="preserve">  Grace King hall</t>
  </si>
  <si>
    <t xml:space="preserve">  John A. Lejeune hall </t>
  </si>
  <si>
    <t xml:space="preserve">  Joan C. Miller hall</t>
  </si>
  <si>
    <t xml:space="preserve">  Lizzie C. McVoy hall </t>
  </si>
  <si>
    <t xml:space="preserve">  Bernie Moore stadium </t>
  </si>
  <si>
    <t xml:space="preserve">  Parking lot restrooms</t>
  </si>
  <si>
    <t xml:space="preserve">  Pentagon lounge and service building</t>
  </si>
  <si>
    <t xml:space="preserve">  Printing building</t>
  </si>
  <si>
    <t xml:space="preserve">  Service station</t>
  </si>
  <si>
    <t xml:space="preserve">  Edmund Kirby Smith hall</t>
  </si>
  <si>
    <t xml:space="preserve">  Student health center</t>
  </si>
  <si>
    <t xml:space="preserve">  Tennis court and stadium </t>
  </si>
  <si>
    <t xml:space="preserve">  Tiger gift center (satellite location)</t>
  </si>
  <si>
    <t xml:space="preserve">  Tiger stadium</t>
  </si>
  <si>
    <t xml:space="preserve">  Zachary Taylor hall</t>
  </si>
  <si>
    <t xml:space="preserve">  Union</t>
  </si>
  <si>
    <t xml:space="preserve">  Union theatre building </t>
  </si>
  <si>
    <t xml:space="preserve">  Union warehouse</t>
  </si>
  <si>
    <t xml:space="preserve">  University stores</t>
  </si>
  <si>
    <t xml:space="preserve">  West Campus apartments </t>
  </si>
  <si>
    <t xml:space="preserve">  Women's soccer facility</t>
  </si>
  <si>
    <t xml:space="preserve">  Women's softball facility</t>
  </si>
  <si>
    <t xml:space="preserve">      Total educational plant</t>
  </si>
  <si>
    <t xml:space="preserve">      Total auxiliary plant</t>
  </si>
  <si>
    <t xml:space="preserve">      Total equipment</t>
  </si>
  <si>
    <t xml:space="preserve">        Total </t>
  </si>
  <si>
    <t xml:space="preserve">     Buildings </t>
  </si>
  <si>
    <t xml:space="preserve">     Non-structural improvements </t>
  </si>
  <si>
    <t xml:space="preserve">     Buildings</t>
  </si>
  <si>
    <t xml:space="preserve">     Chancellor's house</t>
  </si>
  <si>
    <t xml:space="preserve">     Dean of men </t>
  </si>
  <si>
    <t xml:space="preserve">     Horticulture foreman</t>
  </si>
  <si>
    <t xml:space="preserve">  Center for advanced microstructure and devices</t>
  </si>
  <si>
    <t xml:space="preserve">  Football practice field </t>
  </si>
  <si>
    <t xml:space="preserve">  Residential college</t>
  </si>
  <si>
    <t xml:space="preserve">   Capital leases</t>
  </si>
  <si>
    <t xml:space="preserve">  </t>
  </si>
  <si>
    <t xml:space="preserve">  Efferson hall</t>
  </si>
  <si>
    <t xml:space="preserve">  Julian C. Miller hall</t>
  </si>
  <si>
    <t xml:space="preserve">  Engineering laboratory annex building</t>
  </si>
  <si>
    <t xml:space="preserve">  Renewable natural resources building</t>
  </si>
  <si>
    <t xml:space="preserve">  Tureaud hall</t>
  </si>
  <si>
    <t xml:space="preserve">  Wetland resources building</t>
  </si>
  <si>
    <t xml:space="preserve">  Virginia Rice Williams hall</t>
  </si>
  <si>
    <t xml:space="preserve">  Art building</t>
  </si>
  <si>
    <t xml:space="preserve">  South campus-</t>
  </si>
  <si>
    <t xml:space="preserve">  Sea grant building</t>
  </si>
  <si>
    <t xml:space="preserve">   Movable items</t>
  </si>
  <si>
    <t xml:space="preserve">  Parking garage</t>
  </si>
  <si>
    <t xml:space="preserve">  Business education complex</t>
  </si>
  <si>
    <t xml:space="preserve">  Patrick F. Taylor hall</t>
  </si>
  <si>
    <t xml:space="preserve">  Construction management building</t>
  </si>
  <si>
    <t xml:space="preserve">  Hill memorial library building </t>
  </si>
  <si>
    <t xml:space="preserve">  Journalism building</t>
  </si>
  <si>
    <t xml:space="preserve">  Memorial tower</t>
  </si>
  <si>
    <t xml:space="preserve">  Band building</t>
  </si>
  <si>
    <t xml:space="preserve">  Ecology research laboratory</t>
  </si>
  <si>
    <t xml:space="preserve">  Ecology greenhouse</t>
  </si>
  <si>
    <t xml:space="preserve">  Sea grant storage A</t>
  </si>
  <si>
    <t xml:space="preserve">  Sea grant storage B</t>
  </si>
  <si>
    <t xml:space="preserve">  Vegetation research laboratory</t>
  </si>
  <si>
    <t xml:space="preserve">  Agricultural metal building</t>
  </si>
  <si>
    <t xml:space="preserve">  Football operations center</t>
  </si>
  <si>
    <t xml:space="preserve">  Tiger habitat</t>
  </si>
  <si>
    <t xml:space="preserve">  Press building</t>
  </si>
  <si>
    <t xml:space="preserve">  Residential life warehouse</t>
  </si>
  <si>
    <t xml:space="preserve">  Jessie Coates hall (chemical engineering building)</t>
  </si>
  <si>
    <t xml:space="preserve">  Demonstration equipment and supplies storage</t>
  </si>
  <si>
    <t xml:space="preserve">   Collections</t>
  </si>
  <si>
    <t>Educational plant --</t>
  </si>
  <si>
    <t>Auxiliary plant --</t>
  </si>
  <si>
    <t>Equipment-unallocated --</t>
  </si>
  <si>
    <t>ANALYSIS G-2B</t>
  </si>
  <si>
    <t>Analysis of Investment in Plant</t>
  </si>
  <si>
    <t xml:space="preserve">  Louisiana house</t>
  </si>
  <si>
    <t xml:space="preserve">  Band hall</t>
  </si>
  <si>
    <t xml:space="preserve">  Design building</t>
  </si>
  <si>
    <t xml:space="preserve">  Energy center</t>
  </si>
  <si>
    <t xml:space="preserve">  Energy, coast and environment building</t>
  </si>
  <si>
    <t xml:space="preserve">  Engineering research and development building</t>
  </si>
  <si>
    <t xml:space="preserve">  Environmental studies</t>
  </si>
  <si>
    <t xml:space="preserve">  Facility services surplus storage</t>
  </si>
  <si>
    <t xml:space="preserve">  Fred C. Frey building</t>
  </si>
  <si>
    <t xml:space="preserve">  Human ecology building</t>
  </si>
  <si>
    <t xml:space="preserve">  Lakeshore house</t>
  </si>
  <si>
    <t xml:space="preserve">  Louisiana transportation and research center</t>
  </si>
  <si>
    <t xml:space="preserve">  Manship school research facility</t>
  </si>
  <si>
    <t xml:space="preserve">  Old President's house</t>
  </si>
  <si>
    <t xml:space="preserve">  Power plant/ cogen system building</t>
  </si>
  <si>
    <t xml:space="preserve">  East Germaine Laville</t>
  </si>
  <si>
    <t xml:space="preserve">  West Germaine Laville</t>
  </si>
  <si>
    <t xml:space="preserve">  Rural life museum addition                             </t>
  </si>
  <si>
    <t xml:space="preserve">  Laboratory school Pennington McKernan gym</t>
  </si>
  <si>
    <t xml:space="preserve">  Grand Isle oyster hatchery</t>
  </si>
  <si>
    <t xml:space="preserve">  University recreation</t>
  </si>
  <si>
    <t xml:space="preserve">  PERTT lab</t>
  </si>
  <si>
    <t xml:space="preserve">  Golf practice facility</t>
  </si>
  <si>
    <t xml:space="preserve">  The 4-5-9</t>
  </si>
  <si>
    <t xml:space="preserve">  The Five</t>
  </si>
  <si>
    <t xml:space="preserve">  Animal and food science laboratory</t>
  </si>
  <si>
    <t xml:space="preserve">  Geology Camp - Colorado Springs</t>
  </si>
  <si>
    <t xml:space="preserve">     Land and non-structural improvements </t>
  </si>
  <si>
    <t xml:space="preserve">  Agricultural chemistry laboratory building</t>
  </si>
  <si>
    <t xml:space="preserve">  Greek house</t>
  </si>
  <si>
    <t xml:space="preserve">  Gymnastics practice facility</t>
  </si>
  <si>
    <t xml:space="preserve">  Tennis complex</t>
  </si>
  <si>
    <t xml:space="preserve">  Facility services annex - PDC</t>
  </si>
  <si>
    <t xml:space="preserve">  Veterinary medicine linear vault</t>
  </si>
  <si>
    <t xml:space="preserve">   Intangibles</t>
  </si>
  <si>
    <t xml:space="preserve">  University administration building</t>
  </si>
  <si>
    <t xml:space="preserve">  Paul M. Hebert Law Center</t>
  </si>
  <si>
    <t xml:space="preserve">  Beach volleyball facility</t>
  </si>
  <si>
    <t>A</t>
  </si>
  <si>
    <t>B</t>
  </si>
  <si>
    <t>June 30, 2018</t>
  </si>
  <si>
    <t xml:space="preserve">  Alex Box stadium</t>
  </si>
  <si>
    <t xml:space="preserve">  Cypress hall </t>
  </si>
  <si>
    <t>C</t>
  </si>
  <si>
    <t>For the year ended June 30, 2019</t>
  </si>
  <si>
    <t>June 30, 2019</t>
  </si>
  <si>
    <t xml:space="preserve">  Louisiana digital media center</t>
  </si>
  <si>
    <t>A.  $24,062,241 consists of $0 beginning balance plus a prior period adjustment of $24,062,241.</t>
  </si>
  <si>
    <t xml:space="preserve">  Nicholson Gateway-</t>
  </si>
  <si>
    <t xml:space="preserve">     Bayou hall</t>
  </si>
  <si>
    <t xml:space="preserve">     Canal hall</t>
  </si>
  <si>
    <t xml:space="preserve">     Delta hall</t>
  </si>
  <si>
    <t xml:space="preserve">     Gateway center</t>
  </si>
  <si>
    <t xml:space="preserve">     Gulf hall</t>
  </si>
  <si>
    <t xml:space="preserve">     Marsh hall</t>
  </si>
  <si>
    <t xml:space="preserve">     Oxbow hall</t>
  </si>
  <si>
    <t xml:space="preserve">     Parking garage</t>
  </si>
  <si>
    <t xml:space="preserve">     Riverbend hall</t>
  </si>
  <si>
    <t xml:space="preserve">     Nicholson drive </t>
  </si>
  <si>
    <t xml:space="preserve">  Spruce hall</t>
  </si>
  <si>
    <t>B.  $267,420,386 consists of $266,954,640 beginning balance plus a prior period adjustment of $465,746.</t>
  </si>
  <si>
    <t>C.  $102,681 consists of $12,249,564 in additions less ($12,125,663) in retirements and less ($21,220) in transfers to other campuses.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</si>
</sst>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color rgb="FF461D7C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indexed="20"/>
      <name val="Calibri"/>
      <family val="2"/>
      <scheme val="minor"/>
    </font>
    <font>
      <b/>
      <sz val="9"/>
      <color rgb="FF461D7C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461D7C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461D7C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461D7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165" fontId="4" fillId="0" borderId="0" xfId="2" applyNumberFormat="1" applyFont="1" applyAlignment="1" applyProtection="1">
      <alignment vertical="center"/>
    </xf>
    <xf numFmtId="0" fontId="5" fillId="0" borderId="0" xfId="4" applyFont="1"/>
    <xf numFmtId="0" fontId="6" fillId="0" borderId="0" xfId="4" applyFont="1" applyAlignment="1">
      <alignment horizontal="center"/>
    </xf>
    <xf numFmtId="0" fontId="6" fillId="0" borderId="0" xfId="4" applyFont="1"/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65" fontId="9" fillId="0" borderId="0" xfId="2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>
      <alignment vertical="center"/>
    </xf>
    <xf numFmtId="165" fontId="11" fillId="0" borderId="0" xfId="2" applyNumberFormat="1" applyFont="1" applyFill="1" applyBorder="1" applyAlignment="1" applyProtection="1">
      <alignment vertical="center"/>
    </xf>
    <xf numFmtId="0" fontId="12" fillId="0" borderId="0" xfId="4" applyFont="1"/>
    <xf numFmtId="165" fontId="13" fillId="0" borderId="0" xfId="2" applyNumberFormat="1" applyFont="1" applyFill="1" applyBorder="1" applyAlignment="1" applyProtection="1">
      <alignment horizontal="center" vertical="center"/>
    </xf>
    <xf numFmtId="165" fontId="13" fillId="0" borderId="0" xfId="2" applyNumberFormat="1" applyFont="1" applyFill="1" applyBorder="1" applyAlignment="1" applyProtection="1">
      <alignment vertical="center"/>
    </xf>
    <xf numFmtId="165" fontId="9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37" fontId="5" fillId="0" borderId="0" xfId="0" applyNumberFormat="1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quotePrefix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37" fontId="5" fillId="0" borderId="1" xfId="0" applyNumberFormat="1" applyFont="1" applyBorder="1" applyAlignment="1" applyProtection="1">
      <alignment horizontal="center" vertical="center"/>
    </xf>
    <xf numFmtId="15" fontId="5" fillId="0" borderId="1" xfId="0" quotePrefix="1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37" fontId="5" fillId="0" borderId="2" xfId="0" applyNumberFormat="1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quotePrefix="1" applyFont="1" applyFill="1" applyAlignment="1" applyProtection="1">
      <alignment vertical="center"/>
    </xf>
    <xf numFmtId="37" fontId="5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164" fontId="5" fillId="0" borderId="0" xfId="3" applyNumberFormat="1" applyFont="1" applyFill="1" applyAlignment="1" applyProtection="1">
      <alignment vertical="center"/>
    </xf>
    <xf numFmtId="164" fontId="6" fillId="0" borderId="0" xfId="3" applyNumberFormat="1" applyFont="1" applyFill="1" applyAlignment="1" applyProtection="1">
      <alignment horizontal="center" vertical="center"/>
    </xf>
    <xf numFmtId="164" fontId="5" fillId="0" borderId="0" xfId="3" applyNumberFormat="1" applyFont="1" applyFill="1" applyAlignment="1" applyProtection="1">
      <alignment horizontal="center" vertical="center"/>
    </xf>
    <xf numFmtId="165" fontId="5" fillId="0" borderId="0" xfId="1" applyNumberFormat="1" applyFont="1" applyFill="1" applyAlignment="1" applyProtection="1">
      <alignment vertical="center"/>
    </xf>
    <xf numFmtId="165" fontId="5" fillId="0" borderId="0" xfId="1" applyNumberFormat="1" applyFont="1" applyFill="1" applyAlignment="1" applyProtection="1">
      <alignment horizontal="center" vertical="center"/>
    </xf>
    <xf numFmtId="165" fontId="6" fillId="0" borderId="0" xfId="1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165" fontId="5" fillId="0" borderId="1" xfId="1" applyNumberFormat="1" applyFont="1" applyFill="1" applyBorder="1" applyAlignment="1" applyProtection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vertical="center"/>
    </xf>
    <xf numFmtId="165" fontId="7" fillId="0" borderId="0" xfId="1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65" fontId="5" fillId="0" borderId="1" xfId="1" applyNumberFormat="1" applyFont="1" applyFill="1" applyBorder="1" applyAlignment="1" applyProtection="1">
      <alignment horizontal="right" vertical="center"/>
    </xf>
    <xf numFmtId="164" fontId="5" fillId="0" borderId="4" xfId="3" applyNumberFormat="1" applyFont="1" applyFill="1" applyBorder="1" applyAlignment="1" applyProtection="1">
      <alignment vertical="center"/>
    </xf>
    <xf numFmtId="164" fontId="7" fillId="0" borderId="0" xfId="3" applyNumberFormat="1" applyFont="1" applyFill="1" applyAlignment="1" applyProtection="1">
      <alignment vertical="center"/>
    </xf>
    <xf numFmtId="164" fontId="7" fillId="0" borderId="0" xfId="3" applyNumberFormat="1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quotePrefix="1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37" fontId="7" fillId="0" borderId="0" xfId="0" applyNumberFormat="1" applyFont="1" applyFill="1" applyAlignment="1" applyProtection="1">
      <alignment vertical="center"/>
    </xf>
    <xf numFmtId="37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65" fontId="7" fillId="0" borderId="0" xfId="0" applyNumberFormat="1" applyFont="1" applyFill="1" applyAlignment="1" applyProtection="1">
      <alignment vertical="center"/>
    </xf>
    <xf numFmtId="165" fontId="7" fillId="0" borderId="0" xfId="1" applyNumberFormat="1" applyFont="1" applyFill="1" applyAlignment="1" applyProtection="1">
      <alignment vertical="center"/>
    </xf>
    <xf numFmtId="165" fontId="14" fillId="0" borderId="0" xfId="2" applyNumberFormat="1" applyFont="1" applyFill="1" applyBorder="1" applyAlignment="1" applyProtection="1">
      <alignment horizontal="center" vertical="center"/>
    </xf>
    <xf numFmtId="165" fontId="15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5" fontId="15" fillId="0" borderId="0" xfId="2" applyNumberFormat="1" applyFont="1" applyFill="1" applyBorder="1" applyAlignment="1" applyProtection="1">
      <alignment vertical="center"/>
    </xf>
    <xf numFmtId="165" fontId="14" fillId="0" borderId="0" xfId="2" applyNumberFormat="1" applyFont="1" applyFill="1" applyBorder="1" applyAlignment="1" applyProtection="1">
      <alignment vertical="center"/>
    </xf>
  </cellXfs>
  <cellStyles count="5">
    <cellStyle name="Comma" xfId="1" builtinId="3"/>
    <cellStyle name="Comma 2 2" xfId="2"/>
    <cellStyle name="Currency" xfId="3" builtinId="4"/>
    <cellStyle name="Normal" xfId="0" builtinId="0"/>
    <cellStyle name="Normal 2" xfId="4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</xdr:row>
      <xdr:rowOff>95250</xdr:rowOff>
    </xdr:from>
    <xdr:to>
      <xdr:col>0</xdr:col>
      <xdr:colOff>2133600</xdr:colOff>
      <xdr:row>7</xdr:row>
      <xdr:rowOff>9525</xdr:rowOff>
    </xdr:to>
    <xdr:pic>
      <xdr:nvPicPr>
        <xdr:cNvPr id="1214" name="Picture 2" descr="lsu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28625"/>
          <a:ext cx="1638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305"/>
  <sheetViews>
    <sheetView showGridLines="0" tabSelected="1" topLeftCell="A242" zoomScaleNormal="100" zoomScaleSheetLayoutView="100" workbookViewId="0">
      <selection activeCell="L259" sqref="L259"/>
    </sheetView>
  </sheetViews>
  <sheetFormatPr defaultRowHeight="12" x14ac:dyDescent="0.2"/>
  <cols>
    <col min="1" max="1" width="38.42578125" style="7" bestFit="1" customWidth="1"/>
    <col min="2" max="2" width="1.85546875" style="7" customWidth="1"/>
    <col min="3" max="3" width="16.5703125" style="7" customWidth="1"/>
    <col min="4" max="4" width="1.85546875" style="21" customWidth="1"/>
    <col min="5" max="5" width="14.42578125" style="65" customWidth="1"/>
    <col min="6" max="6" width="1.85546875" style="21" customWidth="1"/>
    <col min="7" max="7" width="17" style="7" customWidth="1"/>
    <col min="8" max="8" width="1.85546875" style="7" customWidth="1"/>
    <col min="9" max="9" width="16.5703125" style="66" customWidth="1"/>
    <col min="10" max="10" width="1.85546875" style="7" customWidth="1"/>
    <col min="11" max="11" width="15.7109375" style="66" customWidth="1"/>
    <col min="12" max="12" width="10.7109375" style="7" bestFit="1" customWidth="1"/>
    <col min="13" max="13" width="2.42578125" style="7" customWidth="1"/>
    <col min="14" max="14" width="10.7109375" style="7" bestFit="1" customWidth="1"/>
    <col min="15" max="15" width="3.85546875" style="7" customWidth="1"/>
    <col min="16" max="16" width="10.7109375" style="7" bestFit="1" customWidth="1"/>
    <col min="17" max="17" width="4.42578125" style="7" bestFit="1" customWidth="1"/>
    <col min="18" max="18" width="10.7109375" style="7" bestFit="1" customWidth="1"/>
    <col min="19" max="19" width="4.42578125" style="7" bestFit="1" customWidth="1"/>
    <col min="20" max="20" width="9.85546875" style="7" bestFit="1" customWidth="1"/>
    <col min="21" max="21" width="10.7109375" style="7" bestFit="1" customWidth="1"/>
    <col min="22" max="22" width="4.42578125" style="7" bestFit="1" customWidth="1"/>
    <col min="23" max="241" width="8.7109375" style="7" customWidth="1"/>
    <col min="242" max="16384" width="9.140625" style="8"/>
  </cols>
  <sheetData>
    <row r="1" spans="1:241" ht="12.75" x14ac:dyDescent="0.2">
      <c r="A1" s="1"/>
      <c r="B1" s="2"/>
      <c r="C1" s="2"/>
      <c r="D1" s="3"/>
      <c r="E1" s="2"/>
      <c r="F1" s="4"/>
      <c r="G1" s="2"/>
      <c r="H1" s="2"/>
      <c r="I1" s="5"/>
      <c r="J1" s="6"/>
      <c r="K1" s="5"/>
    </row>
    <row r="2" spans="1:241" ht="13.5" customHeight="1" x14ac:dyDescent="0.2">
      <c r="A2" s="1"/>
      <c r="B2" s="2"/>
      <c r="C2" s="2"/>
      <c r="D2" s="3"/>
      <c r="E2" s="2"/>
      <c r="F2" s="4"/>
      <c r="G2" s="2"/>
      <c r="H2" s="2"/>
      <c r="I2" s="5"/>
      <c r="J2" s="9"/>
      <c r="K2" s="10"/>
    </row>
    <row r="3" spans="1:241" s="13" customFormat="1" ht="15.75" x14ac:dyDescent="0.2">
      <c r="A3" s="1"/>
      <c r="B3" s="11"/>
      <c r="D3" s="72"/>
      <c r="E3" s="72"/>
      <c r="F3" s="72"/>
      <c r="G3" s="70" t="s">
        <v>185</v>
      </c>
      <c r="H3" s="72"/>
      <c r="I3" s="72"/>
      <c r="J3" s="72"/>
      <c r="K3" s="7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</row>
    <row r="4" spans="1:241" s="13" customFormat="1" ht="6" customHeight="1" x14ac:dyDescent="0.25">
      <c r="A4" s="1"/>
      <c r="B4" s="14"/>
      <c r="D4" s="73"/>
      <c r="E4" s="73"/>
      <c r="F4" s="73"/>
      <c r="G4" s="69"/>
      <c r="H4" s="15"/>
      <c r="I4" s="5"/>
      <c r="J4" s="5"/>
      <c r="K4" s="5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</row>
    <row r="5" spans="1:241" s="13" customFormat="1" ht="15.75" x14ac:dyDescent="0.2">
      <c r="A5" s="1"/>
      <c r="B5" s="11"/>
      <c r="D5" s="72"/>
      <c r="E5" s="72"/>
      <c r="F5" s="72"/>
      <c r="G5" s="70" t="s">
        <v>186</v>
      </c>
      <c r="H5" s="72"/>
      <c r="I5" s="72"/>
      <c r="J5" s="72"/>
      <c r="K5" s="7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</row>
    <row r="6" spans="1:241" s="13" customFormat="1" ht="15.75" x14ac:dyDescent="0.2">
      <c r="A6" s="1"/>
      <c r="B6" s="11"/>
      <c r="D6" s="72"/>
      <c r="E6" s="72"/>
      <c r="F6" s="72"/>
      <c r="G6" s="70" t="s">
        <v>231</v>
      </c>
      <c r="H6" s="72"/>
      <c r="I6" s="72"/>
      <c r="J6" s="72"/>
      <c r="K6" s="7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</row>
    <row r="7" spans="1:241" s="13" customFormat="1" ht="8.25" customHeight="1" x14ac:dyDescent="0.2">
      <c r="A7" s="1"/>
      <c r="B7" s="11"/>
      <c r="C7" s="11"/>
      <c r="D7" s="16"/>
      <c r="E7" s="11"/>
      <c r="F7" s="17"/>
      <c r="G7" s="11"/>
      <c r="H7" s="2"/>
      <c r="I7" s="5"/>
      <c r="J7" s="10"/>
      <c r="K7" s="10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</row>
    <row r="8" spans="1:241" ht="12.75" x14ac:dyDescent="0.2">
      <c r="A8" s="1"/>
      <c r="B8" s="18"/>
      <c r="C8" s="18"/>
      <c r="D8" s="16"/>
      <c r="E8" s="18"/>
      <c r="F8" s="16"/>
      <c r="G8" s="18"/>
      <c r="H8" s="2"/>
      <c r="I8" s="5"/>
      <c r="J8" s="5"/>
      <c r="K8" s="5"/>
    </row>
    <row r="9" spans="1:241" x14ac:dyDescent="0.2">
      <c r="A9" s="5"/>
      <c r="B9" s="5"/>
      <c r="C9" s="5"/>
      <c r="D9" s="19"/>
      <c r="E9" s="5"/>
      <c r="F9" s="19"/>
      <c r="G9" s="5"/>
      <c r="H9" s="5"/>
      <c r="I9" s="5"/>
      <c r="J9" s="5"/>
      <c r="K9" s="5"/>
    </row>
    <row r="10" spans="1:241" x14ac:dyDescent="0.2">
      <c r="A10" s="5"/>
      <c r="B10" s="5"/>
      <c r="C10" s="5"/>
      <c r="D10" s="19"/>
      <c r="E10" s="5"/>
      <c r="F10" s="19"/>
      <c r="G10" s="5"/>
      <c r="H10" s="5"/>
      <c r="I10" s="5"/>
      <c r="J10" s="5"/>
      <c r="K10" s="5"/>
    </row>
    <row r="11" spans="1:241" ht="12.75" x14ac:dyDescent="0.2">
      <c r="A11" s="20"/>
      <c r="B11" s="20"/>
      <c r="C11" s="20"/>
      <c r="E11" s="22"/>
      <c r="G11" s="20"/>
      <c r="H11" s="20"/>
      <c r="I11" s="23" t="s">
        <v>0</v>
      </c>
      <c r="J11" s="20"/>
      <c r="K11" s="24" t="s">
        <v>1</v>
      </c>
    </row>
    <row r="12" spans="1:241" ht="12.75" x14ac:dyDescent="0.2">
      <c r="A12" s="20"/>
      <c r="B12" s="20"/>
      <c r="C12" s="25" t="s">
        <v>227</v>
      </c>
      <c r="D12" s="26"/>
      <c r="E12" s="27" t="s">
        <v>2</v>
      </c>
      <c r="F12" s="26"/>
      <c r="G12" s="28" t="s">
        <v>227</v>
      </c>
      <c r="H12" s="29"/>
      <c r="I12" s="30" t="s">
        <v>3</v>
      </c>
      <c r="J12" s="29"/>
      <c r="K12" s="25" t="s">
        <v>232</v>
      </c>
    </row>
    <row r="13" spans="1:241" ht="12.75" x14ac:dyDescent="0.2">
      <c r="A13" s="20"/>
      <c r="B13" s="20"/>
      <c r="C13" s="31"/>
      <c r="D13" s="26"/>
      <c r="E13" s="32"/>
      <c r="F13" s="26"/>
      <c r="G13" s="31"/>
      <c r="H13" s="20"/>
      <c r="I13" s="24"/>
      <c r="J13" s="20"/>
      <c r="K13" s="24"/>
    </row>
    <row r="14" spans="1:241" s="39" customFormat="1" ht="12.75" x14ac:dyDescent="0.2">
      <c r="A14" s="33" t="s">
        <v>182</v>
      </c>
      <c r="B14" s="34" t="s">
        <v>4</v>
      </c>
      <c r="C14" s="35"/>
      <c r="D14" s="36"/>
      <c r="E14" s="35"/>
      <c r="F14" s="36"/>
      <c r="G14" s="35"/>
      <c r="H14" s="33"/>
      <c r="I14" s="37"/>
      <c r="J14" s="33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</row>
    <row r="15" spans="1:241" s="39" customFormat="1" ht="12.75" x14ac:dyDescent="0.2">
      <c r="A15" s="33" t="s">
        <v>9</v>
      </c>
      <c r="B15" s="34" t="s">
        <v>4</v>
      </c>
      <c r="C15" s="40">
        <v>11894470</v>
      </c>
      <c r="D15" s="41"/>
      <c r="E15" s="42">
        <v>0</v>
      </c>
      <c r="F15" s="41"/>
      <c r="G15" s="40">
        <f>+C15+E15</f>
        <v>11894470</v>
      </c>
      <c r="H15" s="40"/>
      <c r="I15" s="42">
        <v>0</v>
      </c>
      <c r="J15" s="40"/>
      <c r="K15" s="42">
        <f t="shared" ref="K15:K22" si="0">G15-I15</f>
        <v>11894470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</row>
    <row r="16" spans="1:241" s="39" customFormat="1" ht="12.75" x14ac:dyDescent="0.2">
      <c r="A16" s="33" t="s">
        <v>10</v>
      </c>
      <c r="B16" s="34" t="s">
        <v>4</v>
      </c>
      <c r="C16" s="43">
        <v>45061693</v>
      </c>
      <c r="D16" s="36"/>
      <c r="E16" s="44">
        <v>0</v>
      </c>
      <c r="F16" s="45"/>
      <c r="G16" s="43">
        <f>+C16+E16</f>
        <v>45061693</v>
      </c>
      <c r="H16" s="43"/>
      <c r="I16" s="44">
        <v>32285862</v>
      </c>
      <c r="J16" s="43"/>
      <c r="K16" s="44">
        <f t="shared" si="0"/>
        <v>12775831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</row>
    <row r="17" spans="1:241" s="39" customFormat="1" ht="12.75" x14ac:dyDescent="0.2">
      <c r="A17" s="33" t="s">
        <v>11</v>
      </c>
      <c r="B17" s="34" t="s">
        <v>4</v>
      </c>
      <c r="C17" s="43">
        <v>732218</v>
      </c>
      <c r="D17" s="45"/>
      <c r="E17" s="44">
        <v>0</v>
      </c>
      <c r="F17" s="45"/>
      <c r="G17" s="43">
        <f t="shared" ref="G17:G77" si="1">+C17+E17</f>
        <v>732218</v>
      </c>
      <c r="H17" s="43"/>
      <c r="I17" s="44">
        <v>652657</v>
      </c>
      <c r="J17" s="43"/>
      <c r="K17" s="44">
        <f t="shared" si="0"/>
        <v>79561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</row>
    <row r="18" spans="1:241" s="39" customFormat="1" ht="12.75" x14ac:dyDescent="0.2">
      <c r="A18" s="33" t="s">
        <v>215</v>
      </c>
      <c r="B18" s="34"/>
      <c r="C18" s="43">
        <v>9035775</v>
      </c>
      <c r="D18" s="45"/>
      <c r="E18" s="44">
        <v>0</v>
      </c>
      <c r="F18" s="45"/>
      <c r="G18" s="43">
        <f t="shared" si="1"/>
        <v>9035775</v>
      </c>
      <c r="H18" s="43"/>
      <c r="I18" s="44">
        <v>1129472</v>
      </c>
      <c r="J18" s="43"/>
      <c r="K18" s="44">
        <f t="shared" si="0"/>
        <v>7906303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</row>
    <row r="19" spans="1:241" s="39" customFormat="1" ht="12.75" x14ac:dyDescent="0.2">
      <c r="A19" s="33" t="s">
        <v>174</v>
      </c>
      <c r="B19" s="34"/>
      <c r="C19" s="43">
        <v>158599</v>
      </c>
      <c r="D19" s="45"/>
      <c r="E19" s="44">
        <v>0</v>
      </c>
      <c r="F19" s="45"/>
      <c r="G19" s="43">
        <f t="shared" si="1"/>
        <v>158599</v>
      </c>
      <c r="H19" s="43"/>
      <c r="I19" s="44">
        <v>158599</v>
      </c>
      <c r="J19" s="43"/>
      <c r="K19" s="44">
        <f t="shared" si="0"/>
        <v>0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</row>
    <row r="20" spans="1:241" s="39" customFormat="1" ht="12.75" x14ac:dyDescent="0.2">
      <c r="A20" s="33" t="s">
        <v>212</v>
      </c>
      <c r="B20" s="34"/>
      <c r="C20" s="43">
        <v>20319751</v>
      </c>
      <c r="D20" s="45"/>
      <c r="E20" s="44">
        <v>0</v>
      </c>
      <c r="F20" s="45"/>
      <c r="G20" s="43">
        <f t="shared" si="1"/>
        <v>20319751</v>
      </c>
      <c r="H20" s="43"/>
      <c r="I20" s="44">
        <v>2719917</v>
      </c>
      <c r="J20" s="43"/>
      <c r="K20" s="44">
        <f t="shared" si="0"/>
        <v>17599834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</row>
    <row r="21" spans="1:241" s="39" customFormat="1" ht="12.75" x14ac:dyDescent="0.2">
      <c r="A21" s="33" t="s">
        <v>12</v>
      </c>
      <c r="B21" s="34" t="s">
        <v>4</v>
      </c>
      <c r="C21" s="43">
        <v>1145468</v>
      </c>
      <c r="D21" s="45"/>
      <c r="E21" s="44">
        <v>0</v>
      </c>
      <c r="F21" s="45"/>
      <c r="G21" s="43">
        <f t="shared" si="1"/>
        <v>1145468</v>
      </c>
      <c r="H21" s="43"/>
      <c r="I21" s="44">
        <v>1058897</v>
      </c>
      <c r="J21" s="43"/>
      <c r="K21" s="44">
        <f t="shared" si="0"/>
        <v>86571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</row>
    <row r="22" spans="1:241" s="39" customFormat="1" ht="12.75" x14ac:dyDescent="0.2">
      <c r="A22" s="33" t="s">
        <v>157</v>
      </c>
      <c r="B22" s="33"/>
      <c r="C22" s="43">
        <v>200973</v>
      </c>
      <c r="D22" s="45"/>
      <c r="E22" s="44">
        <v>0</v>
      </c>
      <c r="F22" s="45"/>
      <c r="G22" s="43">
        <f t="shared" si="1"/>
        <v>200973</v>
      </c>
      <c r="H22" s="43"/>
      <c r="I22" s="44">
        <v>200973</v>
      </c>
      <c r="J22" s="43"/>
      <c r="K22" s="44">
        <f t="shared" si="0"/>
        <v>0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</row>
    <row r="23" spans="1:241" s="39" customFormat="1" ht="12.75" x14ac:dyDescent="0.2">
      <c r="A23" s="33" t="s">
        <v>14</v>
      </c>
      <c r="B23" s="34" t="s">
        <v>4</v>
      </c>
      <c r="C23" s="43">
        <v>522242</v>
      </c>
      <c r="D23" s="45"/>
      <c r="E23" s="44">
        <v>0</v>
      </c>
      <c r="F23" s="45"/>
      <c r="G23" s="43">
        <f t="shared" si="1"/>
        <v>522242</v>
      </c>
      <c r="H23" s="43"/>
      <c r="I23" s="44">
        <v>501101</v>
      </c>
      <c r="J23" s="43"/>
      <c r="K23" s="44">
        <f t="shared" ref="K23:K80" si="2">G23-I23</f>
        <v>21141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</row>
    <row r="24" spans="1:241" s="39" customFormat="1" ht="12.75" x14ac:dyDescent="0.2">
      <c r="A24" s="33" t="s">
        <v>15</v>
      </c>
      <c r="B24" s="34" t="s">
        <v>4</v>
      </c>
      <c r="C24" s="43">
        <v>352612</v>
      </c>
      <c r="D24" s="45"/>
      <c r="E24" s="44">
        <v>0</v>
      </c>
      <c r="F24" s="45"/>
      <c r="G24" s="43">
        <f t="shared" si="1"/>
        <v>352612</v>
      </c>
      <c r="H24" s="43"/>
      <c r="I24" s="44">
        <v>352612</v>
      </c>
      <c r="J24" s="43"/>
      <c r="K24" s="44">
        <f t="shared" si="2"/>
        <v>0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</row>
    <row r="25" spans="1:241" s="39" customFormat="1" ht="12.75" x14ac:dyDescent="0.2">
      <c r="A25" s="33" t="s">
        <v>168</v>
      </c>
      <c r="B25" s="34"/>
      <c r="C25" s="43">
        <v>189180</v>
      </c>
      <c r="D25" s="45"/>
      <c r="E25" s="44">
        <v>0</v>
      </c>
      <c r="F25" s="45"/>
      <c r="G25" s="43">
        <f t="shared" si="1"/>
        <v>189180</v>
      </c>
      <c r="H25" s="43"/>
      <c r="I25" s="44">
        <v>189180</v>
      </c>
      <c r="J25" s="43"/>
      <c r="K25" s="44">
        <f>G25-I25</f>
        <v>0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</row>
    <row r="26" spans="1:241" s="39" customFormat="1" ht="12.75" x14ac:dyDescent="0.2">
      <c r="A26" s="33" t="s">
        <v>188</v>
      </c>
      <c r="B26" s="34"/>
      <c r="C26" s="43">
        <v>8481318</v>
      </c>
      <c r="D26" s="45"/>
      <c r="E26" s="44">
        <v>0</v>
      </c>
      <c r="F26" s="45"/>
      <c r="G26" s="43">
        <f t="shared" si="1"/>
        <v>8481318</v>
      </c>
      <c r="H26" s="43"/>
      <c r="I26" s="44">
        <v>1482325</v>
      </c>
      <c r="J26" s="43"/>
      <c r="K26" s="44">
        <f>G26-I26</f>
        <v>6998993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</row>
    <row r="27" spans="1:241" s="39" customFormat="1" ht="12.75" x14ac:dyDescent="0.2">
      <c r="A27" s="33" t="s">
        <v>16</v>
      </c>
      <c r="B27" s="34" t="s">
        <v>4</v>
      </c>
      <c r="C27" s="43">
        <v>13089</v>
      </c>
      <c r="D27" s="45"/>
      <c r="E27" s="44">
        <v>0</v>
      </c>
      <c r="F27" s="45"/>
      <c r="G27" s="43">
        <f t="shared" si="1"/>
        <v>13089</v>
      </c>
      <c r="H27" s="43"/>
      <c r="I27" s="44">
        <v>13089</v>
      </c>
      <c r="J27" s="43"/>
      <c r="K27" s="44">
        <f t="shared" si="2"/>
        <v>0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</row>
    <row r="28" spans="1:241" s="39" customFormat="1" ht="12.75" x14ac:dyDescent="0.2">
      <c r="A28" s="33" t="s">
        <v>17</v>
      </c>
      <c r="B28" s="34" t="s">
        <v>4</v>
      </c>
      <c r="C28" s="43">
        <v>424080</v>
      </c>
      <c r="D28" s="45"/>
      <c r="E28" s="44">
        <v>0</v>
      </c>
      <c r="F28" s="45"/>
      <c r="G28" s="43">
        <f t="shared" si="1"/>
        <v>424080</v>
      </c>
      <c r="H28" s="43"/>
      <c r="I28" s="44">
        <v>333414</v>
      </c>
      <c r="J28" s="43"/>
      <c r="K28" s="44">
        <f t="shared" si="2"/>
        <v>90666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</row>
    <row r="29" spans="1:241" s="39" customFormat="1" ht="12.75" x14ac:dyDescent="0.2">
      <c r="A29" s="33" t="s">
        <v>18</v>
      </c>
      <c r="B29" s="34" t="s">
        <v>4</v>
      </c>
      <c r="C29" s="43">
        <v>2872269</v>
      </c>
      <c r="D29" s="45"/>
      <c r="E29" s="44">
        <v>0</v>
      </c>
      <c r="F29" s="45"/>
      <c r="G29" s="43">
        <f t="shared" si="1"/>
        <v>2872269</v>
      </c>
      <c r="H29" s="43"/>
      <c r="I29" s="44">
        <v>2138417</v>
      </c>
      <c r="J29" s="43"/>
      <c r="K29" s="44">
        <f t="shared" si="2"/>
        <v>733852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</row>
    <row r="30" spans="1:241" s="39" customFormat="1" ht="12.75" x14ac:dyDescent="0.2">
      <c r="A30" s="33" t="s">
        <v>162</v>
      </c>
      <c r="B30" s="34"/>
      <c r="C30" s="43">
        <v>51737555</v>
      </c>
      <c r="D30" s="45"/>
      <c r="E30" s="44">
        <v>0</v>
      </c>
      <c r="F30" s="45"/>
      <c r="G30" s="43">
        <f t="shared" si="1"/>
        <v>51737555</v>
      </c>
      <c r="H30" s="43"/>
      <c r="I30" s="44">
        <v>9271293</v>
      </c>
      <c r="J30" s="43"/>
      <c r="K30" s="44">
        <f t="shared" si="2"/>
        <v>42466262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</row>
    <row r="31" spans="1:241" s="39" customFormat="1" ht="12.75" x14ac:dyDescent="0.2">
      <c r="A31" s="33" t="s">
        <v>19</v>
      </c>
      <c r="B31" s="34" t="s">
        <v>4</v>
      </c>
      <c r="C31" s="43">
        <v>54577</v>
      </c>
      <c r="D31" s="45"/>
      <c r="E31" s="44">
        <v>0</v>
      </c>
      <c r="F31" s="45"/>
      <c r="G31" s="43">
        <f t="shared" si="1"/>
        <v>54577</v>
      </c>
      <c r="H31" s="43"/>
      <c r="I31" s="44">
        <v>54577</v>
      </c>
      <c r="J31" s="43"/>
      <c r="K31" s="44">
        <f t="shared" si="2"/>
        <v>0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</row>
    <row r="32" spans="1:241" s="39" customFormat="1" ht="12.75" x14ac:dyDescent="0.2">
      <c r="A32" s="33" t="s">
        <v>145</v>
      </c>
      <c r="B32" s="34" t="s">
        <v>4</v>
      </c>
      <c r="C32" s="43">
        <v>28215590</v>
      </c>
      <c r="D32" s="36"/>
      <c r="E32" s="44">
        <v>0</v>
      </c>
      <c r="F32" s="36"/>
      <c r="G32" s="43">
        <f t="shared" si="1"/>
        <v>28215590</v>
      </c>
      <c r="H32" s="43"/>
      <c r="I32" s="44">
        <v>19037589</v>
      </c>
      <c r="J32" s="43"/>
      <c r="K32" s="44">
        <f t="shared" si="2"/>
        <v>9178001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</row>
    <row r="33" spans="1:241" s="39" customFormat="1" ht="12.75" x14ac:dyDescent="0.2">
      <c r="A33" s="33" t="s">
        <v>20</v>
      </c>
      <c r="B33" s="34" t="s">
        <v>4</v>
      </c>
      <c r="C33" s="43">
        <v>8810708</v>
      </c>
      <c r="D33" s="45"/>
      <c r="E33" s="44">
        <v>0</v>
      </c>
      <c r="F33" s="45"/>
      <c r="G33" s="43">
        <f t="shared" si="1"/>
        <v>8810708</v>
      </c>
      <c r="H33" s="43"/>
      <c r="I33" s="44">
        <v>6384184</v>
      </c>
      <c r="J33" s="43"/>
      <c r="K33" s="44">
        <f t="shared" si="2"/>
        <v>2426524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</row>
    <row r="34" spans="1:241" s="39" customFormat="1" ht="12.75" x14ac:dyDescent="0.2">
      <c r="A34" s="33" t="s">
        <v>101</v>
      </c>
      <c r="B34" s="34" t="s">
        <v>4</v>
      </c>
      <c r="C34" s="44">
        <v>3158951</v>
      </c>
      <c r="D34" s="36"/>
      <c r="E34" s="44">
        <v>0</v>
      </c>
      <c r="F34" s="36"/>
      <c r="G34" s="43">
        <f t="shared" si="1"/>
        <v>3158951</v>
      </c>
      <c r="H34" s="43"/>
      <c r="I34" s="44">
        <v>1183431</v>
      </c>
      <c r="J34" s="43"/>
      <c r="K34" s="44">
        <f>G34-I34</f>
        <v>1975520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</row>
    <row r="35" spans="1:241" s="39" customFormat="1" ht="12.75" x14ac:dyDescent="0.2">
      <c r="A35" s="33" t="s">
        <v>22</v>
      </c>
      <c r="B35" s="34" t="s">
        <v>4</v>
      </c>
      <c r="C35" s="43">
        <v>41289005</v>
      </c>
      <c r="D35" s="36"/>
      <c r="E35" s="44">
        <v>0</v>
      </c>
      <c r="F35" s="45"/>
      <c r="G35" s="43">
        <f t="shared" si="1"/>
        <v>41289005</v>
      </c>
      <c r="H35" s="43"/>
      <c r="I35" s="44">
        <v>15349894</v>
      </c>
      <c r="J35" s="43"/>
      <c r="K35" s="44">
        <f t="shared" si="2"/>
        <v>25939111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</row>
    <row r="36" spans="1:241" s="39" customFormat="1" ht="12.75" x14ac:dyDescent="0.2">
      <c r="A36" s="33" t="s">
        <v>21</v>
      </c>
      <c r="B36" s="34" t="s">
        <v>4</v>
      </c>
      <c r="C36" s="43">
        <v>8695924</v>
      </c>
      <c r="D36" s="45"/>
      <c r="E36" s="44">
        <v>0</v>
      </c>
      <c r="F36" s="45"/>
      <c r="G36" s="43">
        <f t="shared" si="1"/>
        <v>8695924</v>
      </c>
      <c r="H36" s="43"/>
      <c r="I36" s="44">
        <v>8352386</v>
      </c>
      <c r="J36" s="43"/>
      <c r="K36" s="44">
        <f>G36-I36</f>
        <v>343538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</row>
    <row r="37" spans="1:241" s="39" customFormat="1" ht="12.75" x14ac:dyDescent="0.2">
      <c r="A37" s="33" t="s">
        <v>179</v>
      </c>
      <c r="B37" s="34" t="s">
        <v>4</v>
      </c>
      <c r="C37" s="43">
        <v>1368849</v>
      </c>
      <c r="D37" s="36"/>
      <c r="E37" s="44">
        <v>0</v>
      </c>
      <c r="F37" s="45"/>
      <c r="G37" s="43">
        <f t="shared" si="1"/>
        <v>1368849</v>
      </c>
      <c r="H37" s="43"/>
      <c r="I37" s="44">
        <v>1365423</v>
      </c>
      <c r="J37" s="43"/>
      <c r="K37" s="44">
        <f>G37-I37</f>
        <v>3426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</row>
    <row r="38" spans="1:241" s="39" customFormat="1" ht="12.75" x14ac:dyDescent="0.2">
      <c r="A38" s="33" t="s">
        <v>164</v>
      </c>
      <c r="B38" s="34"/>
      <c r="C38" s="43">
        <v>425792</v>
      </c>
      <c r="D38" s="45"/>
      <c r="E38" s="44">
        <v>0</v>
      </c>
      <c r="F38" s="45"/>
      <c r="G38" s="43">
        <f t="shared" si="1"/>
        <v>425792</v>
      </c>
      <c r="H38" s="43"/>
      <c r="I38" s="44">
        <v>277850</v>
      </c>
      <c r="J38" s="43"/>
      <c r="K38" s="44">
        <f>G38-I38</f>
        <v>147942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</row>
    <row r="39" spans="1:241" s="39" customFormat="1" ht="12.75" x14ac:dyDescent="0.2">
      <c r="A39" s="33" t="s">
        <v>23</v>
      </c>
      <c r="B39" s="34" t="s">
        <v>4</v>
      </c>
      <c r="C39" s="43">
        <v>124666</v>
      </c>
      <c r="D39" s="45"/>
      <c r="E39" s="44">
        <v>0</v>
      </c>
      <c r="F39" s="45"/>
      <c r="G39" s="43">
        <f t="shared" si="1"/>
        <v>124666</v>
      </c>
      <c r="H39" s="43"/>
      <c r="I39" s="44">
        <v>124666</v>
      </c>
      <c r="J39" s="43"/>
      <c r="K39" s="44">
        <f t="shared" si="2"/>
        <v>0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</row>
    <row r="40" spans="1:241" s="39" customFormat="1" ht="12.75" x14ac:dyDescent="0.2">
      <c r="A40" s="33" t="s">
        <v>24</v>
      </c>
      <c r="B40" s="34" t="s">
        <v>4</v>
      </c>
      <c r="C40" s="43">
        <v>77596</v>
      </c>
      <c r="D40" s="45"/>
      <c r="E40" s="44">
        <v>0</v>
      </c>
      <c r="F40" s="45"/>
      <c r="G40" s="43">
        <f t="shared" si="1"/>
        <v>77596</v>
      </c>
      <c r="H40" s="43"/>
      <c r="I40" s="44">
        <v>77596</v>
      </c>
      <c r="J40" s="43"/>
      <c r="K40" s="44">
        <f t="shared" si="2"/>
        <v>0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</row>
    <row r="41" spans="1:241" s="39" customFormat="1" ht="12.75" x14ac:dyDescent="0.2">
      <c r="A41" s="33" t="s">
        <v>25</v>
      </c>
      <c r="B41" s="34" t="s">
        <v>4</v>
      </c>
      <c r="C41" s="43">
        <v>325694</v>
      </c>
      <c r="D41" s="45"/>
      <c r="E41" s="44">
        <v>0</v>
      </c>
      <c r="F41" s="45"/>
      <c r="G41" s="43">
        <f t="shared" si="1"/>
        <v>325694</v>
      </c>
      <c r="H41" s="43"/>
      <c r="I41" s="44">
        <v>325694</v>
      </c>
      <c r="J41" s="43"/>
      <c r="K41" s="44">
        <f t="shared" si="2"/>
        <v>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</row>
    <row r="42" spans="1:241" s="39" customFormat="1" ht="12.75" x14ac:dyDescent="0.2">
      <c r="A42" s="33" t="s">
        <v>26</v>
      </c>
      <c r="B42" s="34" t="s">
        <v>4</v>
      </c>
      <c r="C42" s="43">
        <v>239921</v>
      </c>
      <c r="D42" s="45"/>
      <c r="E42" s="44">
        <v>0</v>
      </c>
      <c r="F42" s="45"/>
      <c r="G42" s="43">
        <f t="shared" si="1"/>
        <v>239921</v>
      </c>
      <c r="H42" s="43"/>
      <c r="I42" s="44">
        <v>195572</v>
      </c>
      <c r="J42" s="43"/>
      <c r="K42" s="44">
        <f t="shared" si="2"/>
        <v>44349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</row>
    <row r="43" spans="1:241" s="39" customFormat="1" ht="12.75" x14ac:dyDescent="0.2">
      <c r="A43" s="33" t="s">
        <v>27</v>
      </c>
      <c r="B43" s="34" t="s">
        <v>4</v>
      </c>
      <c r="C43" s="43">
        <v>855678</v>
      </c>
      <c r="D43" s="45"/>
      <c r="E43" s="44">
        <v>0</v>
      </c>
      <c r="F43" s="45"/>
      <c r="G43" s="43">
        <f t="shared" si="1"/>
        <v>855678</v>
      </c>
      <c r="H43" s="43"/>
      <c r="I43" s="44">
        <v>577572</v>
      </c>
      <c r="J43" s="43"/>
      <c r="K43" s="44">
        <f t="shared" si="2"/>
        <v>278106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</row>
    <row r="44" spans="1:241" s="39" customFormat="1" ht="12.75" x14ac:dyDescent="0.2">
      <c r="A44" s="33" t="s">
        <v>28</v>
      </c>
      <c r="B44" s="34" t="s">
        <v>4</v>
      </c>
      <c r="C44" s="43">
        <v>782044</v>
      </c>
      <c r="D44" s="45"/>
      <c r="E44" s="44">
        <v>0</v>
      </c>
      <c r="F44" s="45"/>
      <c r="G44" s="43">
        <f t="shared" si="1"/>
        <v>782044</v>
      </c>
      <c r="H44" s="43"/>
      <c r="I44" s="44">
        <v>724064</v>
      </c>
      <c r="J44" s="43"/>
      <c r="K44" s="44">
        <f t="shared" si="2"/>
        <v>57980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</row>
    <row r="45" spans="1:241" s="39" customFormat="1" ht="12.75" x14ac:dyDescent="0.2">
      <c r="A45" s="33" t="s">
        <v>29</v>
      </c>
      <c r="B45" s="34" t="s">
        <v>4</v>
      </c>
      <c r="C45" s="43">
        <v>367104</v>
      </c>
      <c r="D45" s="45"/>
      <c r="E45" s="44">
        <v>0</v>
      </c>
      <c r="F45" s="45"/>
      <c r="G45" s="43">
        <f t="shared" si="1"/>
        <v>367104</v>
      </c>
      <c r="H45" s="43"/>
      <c r="I45" s="44">
        <v>361289</v>
      </c>
      <c r="J45" s="43"/>
      <c r="K45" s="44">
        <f t="shared" si="2"/>
        <v>5815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</row>
    <row r="46" spans="1:241" s="39" customFormat="1" ht="12.75" x14ac:dyDescent="0.2">
      <c r="A46" s="33" t="s">
        <v>180</v>
      </c>
      <c r="B46" s="34" t="s">
        <v>4</v>
      </c>
      <c r="C46" s="43">
        <v>588507</v>
      </c>
      <c r="D46" s="45"/>
      <c r="E46" s="44">
        <v>65571</v>
      </c>
      <c r="F46" s="45"/>
      <c r="G46" s="43">
        <f t="shared" si="1"/>
        <v>654078</v>
      </c>
      <c r="H46" s="43"/>
      <c r="I46" s="44">
        <v>121746</v>
      </c>
      <c r="J46" s="43"/>
      <c r="K46" s="44">
        <f t="shared" si="2"/>
        <v>532332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</row>
    <row r="47" spans="1:241" s="39" customFormat="1" ht="12.75" x14ac:dyDescent="0.2">
      <c r="A47" s="33" t="s">
        <v>189</v>
      </c>
      <c r="B47" s="34"/>
      <c r="C47" s="43">
        <v>7267384</v>
      </c>
      <c r="D47" s="45"/>
      <c r="E47" s="44">
        <v>529199</v>
      </c>
      <c r="F47" s="45"/>
      <c r="G47" s="43">
        <f t="shared" si="1"/>
        <v>7796583</v>
      </c>
      <c r="H47" s="43"/>
      <c r="I47" s="44">
        <v>6545638</v>
      </c>
      <c r="J47" s="43"/>
      <c r="K47" s="44">
        <f>G47-I47</f>
        <v>1250945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</row>
    <row r="48" spans="1:241" s="39" customFormat="1" ht="12.75" x14ac:dyDescent="0.2">
      <c r="A48" s="33" t="s">
        <v>30</v>
      </c>
      <c r="B48" s="34" t="s">
        <v>4</v>
      </c>
      <c r="C48" s="43">
        <v>514278</v>
      </c>
      <c r="D48" s="45"/>
      <c r="E48" s="44">
        <v>0</v>
      </c>
      <c r="F48" s="45"/>
      <c r="G48" s="43">
        <f t="shared" si="1"/>
        <v>514278</v>
      </c>
      <c r="H48" s="43"/>
      <c r="I48" s="44">
        <v>214680</v>
      </c>
      <c r="J48" s="43"/>
      <c r="K48" s="44">
        <f t="shared" si="2"/>
        <v>299598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</row>
    <row r="49" spans="1:241" s="39" customFormat="1" ht="12.75" x14ac:dyDescent="0.2">
      <c r="A49" s="33" t="s">
        <v>31</v>
      </c>
      <c r="B49" s="34" t="s">
        <v>4</v>
      </c>
      <c r="C49" s="43">
        <v>752790</v>
      </c>
      <c r="D49" s="45"/>
      <c r="E49" s="44">
        <v>0</v>
      </c>
      <c r="F49" s="45"/>
      <c r="G49" s="43">
        <f t="shared" si="1"/>
        <v>752790</v>
      </c>
      <c r="H49" s="43"/>
      <c r="I49" s="44">
        <v>621219</v>
      </c>
      <c r="J49" s="43"/>
      <c r="K49" s="44">
        <f t="shared" si="2"/>
        <v>131571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</row>
    <row r="50" spans="1:241" s="39" customFormat="1" ht="12.75" x14ac:dyDescent="0.2">
      <c r="A50" s="33" t="s">
        <v>170</v>
      </c>
      <c r="B50" s="34"/>
      <c r="C50" s="43">
        <v>28800</v>
      </c>
      <c r="D50" s="45"/>
      <c r="E50" s="44">
        <v>0</v>
      </c>
      <c r="F50" s="45"/>
      <c r="G50" s="43">
        <f t="shared" si="1"/>
        <v>28800</v>
      </c>
      <c r="H50" s="43"/>
      <c r="I50" s="44">
        <v>26640</v>
      </c>
      <c r="J50" s="43"/>
      <c r="K50" s="44">
        <f>G50-I50</f>
        <v>2160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</row>
    <row r="51" spans="1:241" s="39" customFormat="1" ht="12.75" x14ac:dyDescent="0.2">
      <c r="A51" s="33" t="s">
        <v>169</v>
      </c>
      <c r="B51" s="34"/>
      <c r="C51" s="43">
        <v>28028</v>
      </c>
      <c r="D51" s="45"/>
      <c r="E51" s="44">
        <v>0</v>
      </c>
      <c r="F51" s="45"/>
      <c r="G51" s="43">
        <f t="shared" si="1"/>
        <v>28028</v>
      </c>
      <c r="H51" s="43"/>
      <c r="I51" s="44">
        <v>28028</v>
      </c>
      <c r="J51" s="43"/>
      <c r="K51" s="44">
        <f t="shared" si="2"/>
        <v>0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</row>
    <row r="52" spans="1:241" s="39" customFormat="1" ht="12.75" x14ac:dyDescent="0.2">
      <c r="A52" s="33" t="s">
        <v>150</v>
      </c>
      <c r="B52" s="34" t="s">
        <v>4</v>
      </c>
      <c r="C52" s="43">
        <v>2407445</v>
      </c>
      <c r="D52" s="45"/>
      <c r="E52" s="44">
        <v>0</v>
      </c>
      <c r="F52" s="45"/>
      <c r="G52" s="43">
        <f t="shared" si="1"/>
        <v>2407445</v>
      </c>
      <c r="H52" s="43"/>
      <c r="I52" s="44">
        <v>2345090</v>
      </c>
      <c r="J52" s="43"/>
      <c r="K52" s="44">
        <f>G52-I52</f>
        <v>62355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</row>
    <row r="53" spans="1:241" s="39" customFormat="1" ht="12.75" x14ac:dyDescent="0.2">
      <c r="A53" s="33" t="s">
        <v>32</v>
      </c>
      <c r="B53" s="34" t="s">
        <v>4</v>
      </c>
      <c r="C53" s="43">
        <v>1706215</v>
      </c>
      <c r="D53" s="36"/>
      <c r="E53" s="44">
        <v>0</v>
      </c>
      <c r="F53" s="36"/>
      <c r="G53" s="43">
        <f t="shared" si="1"/>
        <v>1706215</v>
      </c>
      <c r="H53" s="43"/>
      <c r="I53" s="44">
        <v>1547863</v>
      </c>
      <c r="J53" s="43"/>
      <c r="K53" s="44">
        <f t="shared" si="2"/>
        <v>158352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</row>
    <row r="54" spans="1:241" s="39" customFormat="1" ht="12.75" x14ac:dyDescent="0.2">
      <c r="A54" s="33" t="s">
        <v>190</v>
      </c>
      <c r="B54" s="34" t="s">
        <v>4</v>
      </c>
      <c r="C54" s="43">
        <v>148473</v>
      </c>
      <c r="D54" s="45"/>
      <c r="E54" s="44">
        <v>0</v>
      </c>
      <c r="F54" s="45"/>
      <c r="G54" s="43">
        <f t="shared" si="1"/>
        <v>148473</v>
      </c>
      <c r="H54" s="43"/>
      <c r="I54" s="44">
        <v>124865</v>
      </c>
      <c r="J54" s="43"/>
      <c r="K54" s="44">
        <f>G54-I54</f>
        <v>23608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</row>
    <row r="55" spans="1:241" s="39" customFormat="1" ht="12.75" x14ac:dyDescent="0.2">
      <c r="A55" s="33" t="s">
        <v>191</v>
      </c>
      <c r="B55" s="34" t="s">
        <v>4</v>
      </c>
      <c r="C55" s="43">
        <v>26336662</v>
      </c>
      <c r="D55" s="45"/>
      <c r="E55" s="44">
        <v>0</v>
      </c>
      <c r="F55" s="45"/>
      <c r="G55" s="43">
        <f t="shared" si="1"/>
        <v>26336662</v>
      </c>
      <c r="H55" s="43"/>
      <c r="I55" s="44">
        <v>10426350</v>
      </c>
      <c r="J55" s="43"/>
      <c r="K55" s="44">
        <f>G55-I55</f>
        <v>15910312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</row>
    <row r="56" spans="1:241" s="39" customFormat="1" ht="12.75" x14ac:dyDescent="0.2">
      <c r="A56" s="33" t="s">
        <v>152</v>
      </c>
      <c r="B56" s="34"/>
      <c r="C56" s="43">
        <v>6758245</v>
      </c>
      <c r="D56" s="36"/>
      <c r="E56" s="44">
        <v>0</v>
      </c>
      <c r="F56" s="36"/>
      <c r="G56" s="43">
        <f t="shared" si="1"/>
        <v>6758245</v>
      </c>
      <c r="H56" s="43"/>
      <c r="I56" s="44">
        <v>2386128</v>
      </c>
      <c r="J56" s="43"/>
      <c r="K56" s="44">
        <f t="shared" si="2"/>
        <v>4372117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</row>
    <row r="57" spans="1:241" s="39" customFormat="1" ht="12.75" x14ac:dyDescent="0.2">
      <c r="A57" s="33" t="s">
        <v>192</v>
      </c>
      <c r="B57" s="34"/>
      <c r="C57" s="43">
        <v>3747072</v>
      </c>
      <c r="D57" s="36"/>
      <c r="E57" s="44">
        <v>0</v>
      </c>
      <c r="F57" s="36"/>
      <c r="G57" s="43">
        <f t="shared" si="1"/>
        <v>3747072</v>
      </c>
      <c r="H57" s="43"/>
      <c r="I57" s="44">
        <v>1805152</v>
      </c>
      <c r="J57" s="43"/>
      <c r="K57" s="44">
        <f t="shared" si="2"/>
        <v>1941920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</row>
    <row r="58" spans="1:241" s="39" customFormat="1" ht="12.75" x14ac:dyDescent="0.2">
      <c r="A58" s="33" t="s">
        <v>33</v>
      </c>
      <c r="B58" s="34" t="s">
        <v>4</v>
      </c>
      <c r="C58" s="43">
        <v>1929626</v>
      </c>
      <c r="D58" s="36"/>
      <c r="E58" s="44">
        <v>0</v>
      </c>
      <c r="F58" s="46"/>
      <c r="G58" s="43">
        <f t="shared" si="1"/>
        <v>1929626</v>
      </c>
      <c r="H58" s="43"/>
      <c r="I58" s="44">
        <v>792803</v>
      </c>
      <c r="J58" s="43"/>
      <c r="K58" s="44">
        <f t="shared" si="2"/>
        <v>1136823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</row>
    <row r="59" spans="1:241" s="39" customFormat="1" ht="12.75" x14ac:dyDescent="0.2">
      <c r="A59" s="33" t="s">
        <v>34</v>
      </c>
      <c r="B59" s="34" t="s">
        <v>4</v>
      </c>
      <c r="C59" s="43">
        <v>15911</v>
      </c>
      <c r="D59" s="45"/>
      <c r="E59" s="44">
        <v>0</v>
      </c>
      <c r="F59" s="45"/>
      <c r="G59" s="43">
        <f t="shared" si="1"/>
        <v>15911</v>
      </c>
      <c r="H59" s="43"/>
      <c r="I59" s="44">
        <v>15911</v>
      </c>
      <c r="J59" s="43"/>
      <c r="K59" s="44">
        <f t="shared" si="2"/>
        <v>0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</row>
    <row r="60" spans="1:241" s="39" customFormat="1" ht="12.75" x14ac:dyDescent="0.2">
      <c r="A60" s="33" t="s">
        <v>193</v>
      </c>
      <c r="B60" s="34" t="s">
        <v>4</v>
      </c>
      <c r="C60" s="43">
        <v>145002</v>
      </c>
      <c r="D60" s="45"/>
      <c r="E60" s="44">
        <v>0</v>
      </c>
      <c r="F60" s="45"/>
      <c r="G60" s="43">
        <f t="shared" si="1"/>
        <v>145002</v>
      </c>
      <c r="H60" s="43"/>
      <c r="I60" s="44">
        <v>108751</v>
      </c>
      <c r="J60" s="43"/>
      <c r="K60" s="44">
        <f>G60-I60</f>
        <v>36251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</row>
    <row r="61" spans="1:241" s="39" customFormat="1" ht="12.75" x14ac:dyDescent="0.2">
      <c r="A61" s="33" t="s">
        <v>219</v>
      </c>
      <c r="B61" s="34"/>
      <c r="C61" s="43">
        <v>437094</v>
      </c>
      <c r="D61" s="45"/>
      <c r="E61" s="44">
        <v>0</v>
      </c>
      <c r="F61" s="45"/>
      <c r="G61" s="43">
        <f t="shared" si="1"/>
        <v>437094</v>
      </c>
      <c r="H61" s="43"/>
      <c r="I61" s="44">
        <v>32783</v>
      </c>
      <c r="J61" s="43"/>
      <c r="K61" s="44">
        <f>G61-I61</f>
        <v>404311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</row>
    <row r="62" spans="1:241" s="39" customFormat="1" ht="12.75" x14ac:dyDescent="0.2">
      <c r="A62" s="33" t="s">
        <v>194</v>
      </c>
      <c r="B62" s="34" t="s">
        <v>4</v>
      </c>
      <c r="C62" s="43">
        <v>314748</v>
      </c>
      <c r="D62" s="45"/>
      <c r="E62" s="44">
        <v>0</v>
      </c>
      <c r="F62" s="45"/>
      <c r="G62" s="43">
        <f t="shared" si="1"/>
        <v>314748</v>
      </c>
      <c r="H62" s="43"/>
      <c r="I62" s="44">
        <v>177589</v>
      </c>
      <c r="J62" s="43"/>
      <c r="K62" s="44">
        <f>G62-I62</f>
        <v>137159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</row>
    <row r="63" spans="1:241" s="39" customFormat="1" ht="12.75" x14ac:dyDescent="0.2">
      <c r="A63" s="33" t="s">
        <v>36</v>
      </c>
      <c r="B63" s="34" t="s">
        <v>4</v>
      </c>
      <c r="C63" s="43"/>
      <c r="D63" s="45"/>
      <c r="E63" s="43"/>
      <c r="F63" s="45"/>
      <c r="G63" s="43"/>
      <c r="H63" s="43"/>
      <c r="I63" s="43"/>
      <c r="J63" s="43"/>
      <c r="K63" s="44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</row>
    <row r="64" spans="1:241" s="39" customFormat="1" ht="12.75" x14ac:dyDescent="0.2">
      <c r="A64" s="33" t="s">
        <v>140</v>
      </c>
      <c r="B64" s="34" t="s">
        <v>4</v>
      </c>
      <c r="C64" s="43">
        <v>594796</v>
      </c>
      <c r="D64" s="45"/>
      <c r="E64" s="44">
        <v>0</v>
      </c>
      <c r="F64" s="45"/>
      <c r="G64" s="43">
        <f t="shared" si="1"/>
        <v>594796</v>
      </c>
      <c r="H64" s="43"/>
      <c r="I64" s="44">
        <v>513016</v>
      </c>
      <c r="J64" s="43"/>
      <c r="K64" s="44">
        <f t="shared" si="2"/>
        <v>81780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</row>
    <row r="65" spans="1:241" s="39" customFormat="1" ht="12.75" x14ac:dyDescent="0.2">
      <c r="A65" s="33" t="s">
        <v>139</v>
      </c>
      <c r="B65" s="34" t="s">
        <v>4</v>
      </c>
      <c r="C65" s="43">
        <v>1330028</v>
      </c>
      <c r="D65" s="45"/>
      <c r="E65" s="44">
        <v>0</v>
      </c>
      <c r="F65" s="45"/>
      <c r="G65" s="43">
        <f t="shared" si="1"/>
        <v>1330028</v>
      </c>
      <c r="H65" s="43"/>
      <c r="I65" s="44">
        <v>1000242</v>
      </c>
      <c r="J65" s="43"/>
      <c r="K65" s="44">
        <f t="shared" si="2"/>
        <v>329786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</row>
    <row r="66" spans="1:241" s="39" customFormat="1" ht="12.75" x14ac:dyDescent="0.2">
      <c r="A66" s="33" t="s">
        <v>38</v>
      </c>
      <c r="B66" s="34" t="s">
        <v>4</v>
      </c>
      <c r="C66" s="43">
        <v>414824</v>
      </c>
      <c r="D66" s="45"/>
      <c r="E66" s="44">
        <v>0</v>
      </c>
      <c r="F66" s="45"/>
      <c r="G66" s="43">
        <f t="shared" si="1"/>
        <v>414824</v>
      </c>
      <c r="H66" s="43"/>
      <c r="I66" s="44">
        <v>394414</v>
      </c>
      <c r="J66" s="43"/>
      <c r="K66" s="44">
        <f t="shared" si="2"/>
        <v>20410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</row>
    <row r="67" spans="1:241" s="39" customFormat="1" ht="12.75" x14ac:dyDescent="0.2">
      <c r="A67" s="33" t="s">
        <v>39</v>
      </c>
      <c r="B67" s="34" t="s">
        <v>4</v>
      </c>
      <c r="C67" s="43">
        <v>1127932</v>
      </c>
      <c r="D67" s="45"/>
      <c r="E67" s="44">
        <v>0</v>
      </c>
      <c r="F67" s="45"/>
      <c r="G67" s="43">
        <f t="shared" si="1"/>
        <v>1127932</v>
      </c>
      <c r="H67" s="43"/>
      <c r="I67" s="44">
        <v>1007058</v>
      </c>
      <c r="J67" s="43"/>
      <c r="K67" s="44">
        <f t="shared" si="2"/>
        <v>120874</v>
      </c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</row>
    <row r="68" spans="1:241" s="39" customFormat="1" ht="12.75" x14ac:dyDescent="0.2">
      <c r="A68" s="33" t="s">
        <v>40</v>
      </c>
      <c r="B68" s="34" t="s">
        <v>4</v>
      </c>
      <c r="C68" s="43">
        <v>460393</v>
      </c>
      <c r="D68" s="45"/>
      <c r="E68" s="44">
        <v>0</v>
      </c>
      <c r="F68" s="45"/>
      <c r="G68" s="43">
        <f t="shared" si="1"/>
        <v>460393</v>
      </c>
      <c r="H68" s="43"/>
      <c r="I68" s="44">
        <v>434685</v>
      </c>
      <c r="J68" s="43"/>
      <c r="K68" s="44">
        <f t="shared" si="2"/>
        <v>25708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</row>
    <row r="69" spans="1:241" s="39" customFormat="1" ht="12.75" x14ac:dyDescent="0.2">
      <c r="A69" s="33" t="s">
        <v>195</v>
      </c>
      <c r="B69" s="34" t="s">
        <v>4</v>
      </c>
      <c r="C69" s="43">
        <v>9166851</v>
      </c>
      <c r="D69" s="45"/>
      <c r="E69" s="44">
        <v>0</v>
      </c>
      <c r="F69" s="45"/>
      <c r="G69" s="43">
        <f t="shared" si="1"/>
        <v>9166851</v>
      </c>
      <c r="H69" s="43"/>
      <c r="I69" s="44">
        <v>4843461</v>
      </c>
      <c r="J69" s="43"/>
      <c r="K69" s="44">
        <f>G69-I69</f>
        <v>4323390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</row>
    <row r="70" spans="1:241" s="39" customFormat="1" ht="12.75" x14ac:dyDescent="0.2">
      <c r="A70" s="33" t="s">
        <v>213</v>
      </c>
      <c r="B70" s="34"/>
      <c r="C70" s="43"/>
      <c r="D70" s="45"/>
      <c r="E70" s="44"/>
      <c r="F70" s="45"/>
      <c r="G70" s="43"/>
      <c r="H70" s="43"/>
      <c r="I70" s="44"/>
      <c r="J70" s="43"/>
      <c r="K70" s="44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</row>
    <row r="71" spans="1:241" s="39" customFormat="1" ht="12.75" x14ac:dyDescent="0.2">
      <c r="A71" s="33" t="s">
        <v>214</v>
      </c>
      <c r="B71" s="34"/>
      <c r="C71" s="43">
        <v>29878</v>
      </c>
      <c r="D71" s="45"/>
      <c r="E71" s="44">
        <v>0</v>
      </c>
      <c r="F71" s="45"/>
      <c r="G71" s="43">
        <f t="shared" si="1"/>
        <v>29878</v>
      </c>
      <c r="H71" s="43"/>
      <c r="I71" s="44">
        <v>0</v>
      </c>
      <c r="J71" s="43"/>
      <c r="K71" s="44">
        <f>G71-I71</f>
        <v>29878</v>
      </c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</row>
    <row r="72" spans="1:241" s="39" customFormat="1" ht="12.75" x14ac:dyDescent="0.2">
      <c r="A72" s="33" t="s">
        <v>139</v>
      </c>
      <c r="B72" s="34"/>
      <c r="C72" s="43">
        <v>420696</v>
      </c>
      <c r="D72" s="45"/>
      <c r="E72" s="44">
        <v>0</v>
      </c>
      <c r="F72" s="45"/>
      <c r="G72" s="43">
        <f t="shared" si="1"/>
        <v>420696</v>
      </c>
      <c r="H72" s="43"/>
      <c r="I72" s="44">
        <v>138366</v>
      </c>
      <c r="J72" s="43"/>
      <c r="K72" s="44">
        <f>G72-I72</f>
        <v>282330</v>
      </c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</row>
    <row r="73" spans="1:241" s="39" customFormat="1" ht="12.75" x14ac:dyDescent="0.2">
      <c r="A73" s="33" t="s">
        <v>206</v>
      </c>
      <c r="B73" s="34"/>
      <c r="C73" s="43">
        <v>322049</v>
      </c>
      <c r="D73" s="45"/>
      <c r="E73" s="44">
        <v>0</v>
      </c>
      <c r="F73" s="45"/>
      <c r="G73" s="43">
        <f t="shared" si="1"/>
        <v>322049</v>
      </c>
      <c r="H73" s="43"/>
      <c r="I73" s="44">
        <v>56358</v>
      </c>
      <c r="J73" s="43"/>
      <c r="K73" s="44">
        <f>G73-I73</f>
        <v>265691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</row>
    <row r="74" spans="1:241" s="39" customFormat="1" ht="12.75" x14ac:dyDescent="0.2">
      <c r="A74" s="33" t="s">
        <v>41</v>
      </c>
      <c r="B74" s="34" t="s">
        <v>4</v>
      </c>
      <c r="C74" s="43">
        <v>46588</v>
      </c>
      <c r="D74" s="45"/>
      <c r="E74" s="44">
        <v>0</v>
      </c>
      <c r="F74" s="45"/>
      <c r="G74" s="43">
        <f t="shared" si="1"/>
        <v>46588</v>
      </c>
      <c r="H74" s="43"/>
      <c r="I74" s="44">
        <v>46588</v>
      </c>
      <c r="J74" s="43"/>
      <c r="K74" s="44">
        <f t="shared" si="2"/>
        <v>0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</row>
    <row r="75" spans="1:241" s="39" customFormat="1" ht="12.75" x14ac:dyDescent="0.2">
      <c r="A75" s="33" t="s">
        <v>42</v>
      </c>
      <c r="B75" s="34" t="s">
        <v>4</v>
      </c>
      <c r="C75" s="43">
        <v>530847</v>
      </c>
      <c r="D75" s="45"/>
      <c r="E75" s="44">
        <v>-386708</v>
      </c>
      <c r="F75" s="45"/>
      <c r="G75" s="43">
        <f t="shared" si="1"/>
        <v>144139</v>
      </c>
      <c r="H75" s="43"/>
      <c r="I75" s="44">
        <v>140601</v>
      </c>
      <c r="J75" s="43"/>
      <c r="K75" s="44">
        <f t="shared" si="2"/>
        <v>3538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</row>
    <row r="76" spans="1:241" s="39" customFormat="1" ht="12.75" x14ac:dyDescent="0.2">
      <c r="A76" s="33" t="s">
        <v>43</v>
      </c>
      <c r="B76" s="34" t="s">
        <v>4</v>
      </c>
      <c r="C76" s="43">
        <v>13941462</v>
      </c>
      <c r="D76" s="45"/>
      <c r="E76" s="44">
        <v>0</v>
      </c>
      <c r="F76" s="45"/>
      <c r="G76" s="43">
        <f t="shared" si="1"/>
        <v>13941462</v>
      </c>
      <c r="H76" s="43"/>
      <c r="I76" s="44">
        <v>6168177</v>
      </c>
      <c r="J76" s="43"/>
      <c r="K76" s="44">
        <f t="shared" si="2"/>
        <v>7773285</v>
      </c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</row>
    <row r="77" spans="1:241" s="39" customFormat="1" ht="12.75" x14ac:dyDescent="0.2">
      <c r="A77" s="33" t="s">
        <v>44</v>
      </c>
      <c r="B77" s="34" t="s">
        <v>4</v>
      </c>
      <c r="C77" s="43">
        <v>6114507</v>
      </c>
      <c r="D77" s="45"/>
      <c r="E77" s="44">
        <v>0</v>
      </c>
      <c r="F77" s="45"/>
      <c r="G77" s="43">
        <f t="shared" si="1"/>
        <v>6114507</v>
      </c>
      <c r="H77" s="43"/>
      <c r="I77" s="44">
        <v>3458007</v>
      </c>
      <c r="J77" s="43"/>
      <c r="K77" s="44">
        <f t="shared" si="2"/>
        <v>2656500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</row>
    <row r="78" spans="1:241" s="39" customFormat="1" ht="12.75" x14ac:dyDescent="0.2">
      <c r="A78" s="33" t="s">
        <v>45</v>
      </c>
      <c r="B78" s="34"/>
      <c r="C78" s="43">
        <v>28601</v>
      </c>
      <c r="D78" s="45"/>
      <c r="E78" s="44">
        <v>0</v>
      </c>
      <c r="F78" s="45"/>
      <c r="G78" s="43">
        <f t="shared" ref="G78:G143" si="3">+C78+E78</f>
        <v>28601</v>
      </c>
      <c r="H78" s="43"/>
      <c r="I78" s="44">
        <v>28601</v>
      </c>
      <c r="J78" s="43"/>
      <c r="K78" s="44">
        <f t="shared" si="2"/>
        <v>0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</row>
    <row r="79" spans="1:241" s="39" customFormat="1" ht="12.75" x14ac:dyDescent="0.2">
      <c r="A79" s="33" t="s">
        <v>165</v>
      </c>
      <c r="B79" s="34" t="s">
        <v>4</v>
      </c>
      <c r="C79" s="43">
        <v>5178976</v>
      </c>
      <c r="D79" s="45"/>
      <c r="E79" s="44">
        <v>0</v>
      </c>
      <c r="F79" s="45"/>
      <c r="G79" s="43">
        <f t="shared" si="3"/>
        <v>5178976</v>
      </c>
      <c r="H79" s="43"/>
      <c r="I79" s="44">
        <v>4442172</v>
      </c>
      <c r="J79" s="43"/>
      <c r="K79" s="44">
        <f t="shared" si="2"/>
        <v>736804</v>
      </c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</row>
    <row r="80" spans="1:241" s="39" customFormat="1" ht="12.75" x14ac:dyDescent="0.2">
      <c r="A80" s="33" t="s">
        <v>46</v>
      </c>
      <c r="B80" s="34"/>
      <c r="C80" s="43">
        <v>2597084</v>
      </c>
      <c r="D80" s="45"/>
      <c r="E80" s="44">
        <v>0</v>
      </c>
      <c r="F80" s="45"/>
      <c r="G80" s="43">
        <f t="shared" si="3"/>
        <v>2597084</v>
      </c>
      <c r="H80" s="43"/>
      <c r="I80" s="44">
        <v>740234</v>
      </c>
      <c r="J80" s="43"/>
      <c r="K80" s="44">
        <f t="shared" si="2"/>
        <v>1856850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</row>
    <row r="81" spans="1:241" s="39" customFormat="1" ht="12.75" x14ac:dyDescent="0.2">
      <c r="A81" s="33" t="s">
        <v>47</v>
      </c>
      <c r="B81" s="34" t="s">
        <v>4</v>
      </c>
      <c r="C81" s="43">
        <v>2999206</v>
      </c>
      <c r="D81" s="45"/>
      <c r="E81" s="44">
        <v>0</v>
      </c>
      <c r="F81" s="45"/>
      <c r="G81" s="43">
        <f t="shared" si="3"/>
        <v>2999206</v>
      </c>
      <c r="H81" s="43"/>
      <c r="I81" s="44">
        <v>1565629</v>
      </c>
      <c r="J81" s="43"/>
      <c r="K81" s="44">
        <f>G81-I81</f>
        <v>1433577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</row>
    <row r="82" spans="1:241" s="39" customFormat="1" ht="12.75" x14ac:dyDescent="0.2">
      <c r="A82" s="33" t="s">
        <v>48</v>
      </c>
      <c r="B82" s="34" t="s">
        <v>4</v>
      </c>
      <c r="C82" s="43">
        <v>9309693</v>
      </c>
      <c r="D82" s="45"/>
      <c r="E82" s="44">
        <v>0</v>
      </c>
      <c r="F82" s="45"/>
      <c r="G82" s="43">
        <f t="shared" si="3"/>
        <v>9309693</v>
      </c>
      <c r="H82" s="43"/>
      <c r="I82" s="44">
        <v>4128787</v>
      </c>
      <c r="J82" s="43"/>
      <c r="K82" s="44">
        <f>G82-I82</f>
        <v>5180906</v>
      </c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</row>
    <row r="83" spans="1:241" s="39" customFormat="1" ht="12.75" x14ac:dyDescent="0.2">
      <c r="A83" s="33" t="s">
        <v>196</v>
      </c>
      <c r="B83" s="34" t="s">
        <v>4</v>
      </c>
      <c r="C83" s="43">
        <v>917413</v>
      </c>
      <c r="D83" s="45"/>
      <c r="E83" s="44">
        <v>0</v>
      </c>
      <c r="F83" s="45"/>
      <c r="G83" s="43">
        <f t="shared" si="3"/>
        <v>917413</v>
      </c>
      <c r="H83" s="43"/>
      <c r="I83" s="44">
        <v>917413</v>
      </c>
      <c r="J83" s="43"/>
      <c r="K83" s="44">
        <f>G83-I83</f>
        <v>0</v>
      </c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</row>
    <row r="84" spans="1:241" s="39" customFormat="1" ht="12.75" x14ac:dyDescent="0.2">
      <c r="A84" s="33" t="s">
        <v>49</v>
      </c>
      <c r="B84" s="34" t="s">
        <v>4</v>
      </c>
      <c r="C84" s="43">
        <v>10961442</v>
      </c>
      <c r="D84" s="45"/>
      <c r="E84" s="44">
        <v>0</v>
      </c>
      <c r="F84" s="45"/>
      <c r="G84" s="43">
        <f t="shared" si="3"/>
        <v>10961442</v>
      </c>
      <c r="H84" s="43"/>
      <c r="I84" s="44">
        <v>8876914</v>
      </c>
      <c r="J84" s="43"/>
      <c r="K84" s="44">
        <f t="shared" ref="K84:K91" si="4">G84-I84</f>
        <v>2084528</v>
      </c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</row>
    <row r="85" spans="1:241" s="39" customFormat="1" ht="12.75" x14ac:dyDescent="0.2">
      <c r="A85" s="33" t="s">
        <v>50</v>
      </c>
      <c r="B85" s="34" t="s">
        <v>4</v>
      </c>
      <c r="C85" s="43">
        <v>316600</v>
      </c>
      <c r="D85" s="45"/>
      <c r="E85" s="44">
        <v>0</v>
      </c>
      <c r="F85" s="45"/>
      <c r="G85" s="43">
        <f t="shared" si="3"/>
        <v>316600</v>
      </c>
      <c r="H85" s="43"/>
      <c r="I85" s="44">
        <v>284163</v>
      </c>
      <c r="J85" s="43"/>
      <c r="K85" s="44">
        <f t="shared" si="4"/>
        <v>32437</v>
      </c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</row>
    <row r="86" spans="1:241" s="39" customFormat="1" ht="12.75" x14ac:dyDescent="0.2">
      <c r="A86" s="33" t="s">
        <v>51</v>
      </c>
      <c r="B86" s="34" t="s">
        <v>4</v>
      </c>
      <c r="C86" s="43">
        <v>230000</v>
      </c>
      <c r="D86" s="45"/>
      <c r="E86" s="44">
        <v>0</v>
      </c>
      <c r="F86" s="45"/>
      <c r="G86" s="43">
        <f t="shared" si="3"/>
        <v>230000</v>
      </c>
      <c r="H86" s="43"/>
      <c r="I86" s="44">
        <v>172500</v>
      </c>
      <c r="J86" s="43"/>
      <c r="K86" s="44">
        <f t="shared" si="4"/>
        <v>57500</v>
      </c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</row>
    <row r="87" spans="1:241" s="39" customFormat="1" ht="12.75" x14ac:dyDescent="0.2">
      <c r="A87" s="33" t="s">
        <v>52</v>
      </c>
      <c r="B87" s="34" t="s">
        <v>4</v>
      </c>
      <c r="C87" s="43">
        <v>3848584</v>
      </c>
      <c r="D87" s="45"/>
      <c r="E87" s="44">
        <v>0</v>
      </c>
      <c r="F87" s="45"/>
      <c r="G87" s="43">
        <f t="shared" si="3"/>
        <v>3848584</v>
      </c>
      <c r="H87" s="43"/>
      <c r="I87" s="44">
        <v>2115234</v>
      </c>
      <c r="J87" s="43"/>
      <c r="K87" s="44">
        <f t="shared" si="4"/>
        <v>1733350</v>
      </c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</row>
    <row r="88" spans="1:241" s="39" customFormat="1" ht="12.75" x14ac:dyDescent="0.2">
      <c r="A88" s="33" t="s">
        <v>166</v>
      </c>
      <c r="B88" s="34" t="s">
        <v>4</v>
      </c>
      <c r="C88" s="43">
        <v>4303819</v>
      </c>
      <c r="D88" s="45"/>
      <c r="E88" s="44">
        <v>0</v>
      </c>
      <c r="F88" s="45"/>
      <c r="G88" s="43">
        <f t="shared" si="3"/>
        <v>4303819</v>
      </c>
      <c r="H88" s="43"/>
      <c r="I88" s="44">
        <v>1628383</v>
      </c>
      <c r="J88" s="43"/>
      <c r="K88" s="44">
        <f>G88-I88</f>
        <v>2675436</v>
      </c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</row>
    <row r="89" spans="1:241" s="39" customFormat="1" ht="12.75" x14ac:dyDescent="0.2">
      <c r="A89" s="33" t="s">
        <v>53</v>
      </c>
      <c r="B89" s="34" t="s">
        <v>4</v>
      </c>
      <c r="C89" s="43">
        <v>1402651</v>
      </c>
      <c r="D89" s="45"/>
      <c r="E89" s="44">
        <v>0</v>
      </c>
      <c r="F89" s="45"/>
      <c r="G89" s="43">
        <f t="shared" si="3"/>
        <v>1402651</v>
      </c>
      <c r="H89" s="43"/>
      <c r="I89" s="44">
        <v>1270255</v>
      </c>
      <c r="J89" s="43"/>
      <c r="K89" s="44">
        <f t="shared" si="4"/>
        <v>132396</v>
      </c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</row>
    <row r="90" spans="1:241" s="39" customFormat="1" ht="12.75" x14ac:dyDescent="0.2">
      <c r="A90" s="33" t="s">
        <v>54</v>
      </c>
      <c r="B90" s="34" t="s">
        <v>4</v>
      </c>
      <c r="C90" s="43">
        <v>22804298</v>
      </c>
      <c r="D90" s="45"/>
      <c r="E90" s="43">
        <f>477290+50802</f>
        <v>528092</v>
      </c>
      <c r="F90" s="45"/>
      <c r="G90" s="43">
        <f t="shared" si="3"/>
        <v>23332390</v>
      </c>
      <c r="H90" s="43"/>
      <c r="I90" s="43">
        <v>10686293</v>
      </c>
      <c r="J90" s="43"/>
      <c r="K90" s="44">
        <f t="shared" si="4"/>
        <v>12646097</v>
      </c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</row>
    <row r="91" spans="1:241" s="39" customFormat="1" ht="12.75" x14ac:dyDescent="0.2">
      <c r="A91" s="33" t="s">
        <v>205</v>
      </c>
      <c r="B91" s="34"/>
      <c r="C91" s="43">
        <v>4105250</v>
      </c>
      <c r="D91" s="45"/>
      <c r="E91" s="43">
        <v>0</v>
      </c>
      <c r="F91" s="45"/>
      <c r="G91" s="43">
        <f t="shared" si="3"/>
        <v>4105250</v>
      </c>
      <c r="H91" s="43"/>
      <c r="I91" s="43">
        <v>923681</v>
      </c>
      <c r="J91" s="43"/>
      <c r="K91" s="44">
        <f t="shared" si="4"/>
        <v>3181569</v>
      </c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</row>
    <row r="92" spans="1:241" s="39" customFormat="1" ht="12.75" x14ac:dyDescent="0.2">
      <c r="A92" s="33" t="s">
        <v>55</v>
      </c>
      <c r="B92" s="34" t="s">
        <v>4</v>
      </c>
      <c r="C92" s="43">
        <v>298546</v>
      </c>
      <c r="D92" s="45"/>
      <c r="E92" s="44">
        <v>0</v>
      </c>
      <c r="F92" s="45"/>
      <c r="G92" s="43">
        <f t="shared" si="3"/>
        <v>298546</v>
      </c>
      <c r="H92" s="43"/>
      <c r="I92" s="44">
        <v>298546</v>
      </c>
      <c r="J92" s="43"/>
      <c r="K92" s="44">
        <f t="shared" ref="K92:K119" si="5">G92-I92</f>
        <v>0</v>
      </c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</row>
    <row r="93" spans="1:241" s="39" customFormat="1" ht="12.75" x14ac:dyDescent="0.2">
      <c r="A93" s="33" t="s">
        <v>197</v>
      </c>
      <c r="B93" s="34" t="s">
        <v>4</v>
      </c>
      <c r="C93" s="43">
        <v>698644</v>
      </c>
      <c r="D93" s="45"/>
      <c r="E93" s="44">
        <v>0</v>
      </c>
      <c r="F93" s="45"/>
      <c r="G93" s="43">
        <f t="shared" si="3"/>
        <v>698644</v>
      </c>
      <c r="H93" s="43"/>
      <c r="I93" s="44">
        <v>576380</v>
      </c>
      <c r="J93" s="43"/>
      <c r="K93" s="44">
        <f>G93-I93</f>
        <v>122264</v>
      </c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</row>
    <row r="94" spans="1:241" s="39" customFormat="1" ht="12.75" x14ac:dyDescent="0.2">
      <c r="A94" s="33" t="s">
        <v>223</v>
      </c>
      <c r="B94" s="34"/>
      <c r="C94" s="43">
        <v>21016277</v>
      </c>
      <c r="D94" s="45"/>
      <c r="E94" s="44">
        <v>0</v>
      </c>
      <c r="F94" s="45"/>
      <c r="G94" s="43">
        <f t="shared" si="3"/>
        <v>21016277</v>
      </c>
      <c r="H94" s="43"/>
      <c r="I94" s="44">
        <v>11154362</v>
      </c>
      <c r="J94" s="43"/>
      <c r="K94" s="44">
        <f>G94-I94</f>
        <v>9861915</v>
      </c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</row>
    <row r="95" spans="1:241" s="39" customFormat="1" ht="12.75" x14ac:dyDescent="0.2">
      <c r="A95" s="33" t="s">
        <v>56</v>
      </c>
      <c r="B95" s="34" t="s">
        <v>4</v>
      </c>
      <c r="C95" s="43">
        <v>10201435</v>
      </c>
      <c r="D95" s="36"/>
      <c r="E95" s="44">
        <v>0</v>
      </c>
      <c r="F95" s="45"/>
      <c r="G95" s="43">
        <f t="shared" si="3"/>
        <v>10201435</v>
      </c>
      <c r="H95" s="43"/>
      <c r="I95" s="44">
        <v>8546307</v>
      </c>
      <c r="J95" s="43"/>
      <c r="K95" s="44">
        <f t="shared" si="5"/>
        <v>1655128</v>
      </c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</row>
    <row r="96" spans="1:241" s="39" customFormat="1" ht="12.75" x14ac:dyDescent="0.2">
      <c r="A96" s="33" t="s">
        <v>57</v>
      </c>
      <c r="B96" s="34" t="s">
        <v>4</v>
      </c>
      <c r="C96" s="43">
        <v>25036510</v>
      </c>
      <c r="D96" s="45"/>
      <c r="E96" s="44">
        <v>0</v>
      </c>
      <c r="F96" s="45"/>
      <c r="G96" s="43">
        <f t="shared" si="3"/>
        <v>25036510</v>
      </c>
      <c r="H96" s="43"/>
      <c r="I96" s="44">
        <v>11231648</v>
      </c>
      <c r="J96" s="43"/>
      <c r="K96" s="44">
        <f t="shared" si="5"/>
        <v>13804862</v>
      </c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</row>
    <row r="97" spans="1:241" s="39" customFormat="1" ht="12.75" x14ac:dyDescent="0.2">
      <c r="A97" s="33" t="s">
        <v>58</v>
      </c>
      <c r="B97" s="34" t="s">
        <v>4</v>
      </c>
      <c r="C97" s="43">
        <v>3387191</v>
      </c>
      <c r="D97" s="45"/>
      <c r="E97" s="44">
        <v>0</v>
      </c>
      <c r="F97" s="45"/>
      <c r="G97" s="43">
        <f t="shared" si="3"/>
        <v>3387191</v>
      </c>
      <c r="H97" s="43"/>
      <c r="I97" s="44">
        <v>2362073</v>
      </c>
      <c r="J97" s="43"/>
      <c r="K97" s="44">
        <f t="shared" si="5"/>
        <v>1025118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</row>
    <row r="98" spans="1:241" s="39" customFormat="1" ht="12.75" x14ac:dyDescent="0.2">
      <c r="A98" s="33" t="s">
        <v>59</v>
      </c>
      <c r="B98" s="34" t="s">
        <v>4</v>
      </c>
      <c r="C98" s="43">
        <v>2105069</v>
      </c>
      <c r="D98" s="45"/>
      <c r="E98" s="44">
        <v>0</v>
      </c>
      <c r="F98" s="45"/>
      <c r="G98" s="43">
        <f t="shared" si="3"/>
        <v>2105069</v>
      </c>
      <c r="H98" s="43"/>
      <c r="I98" s="44">
        <v>2105069</v>
      </c>
      <c r="J98" s="43"/>
      <c r="K98" s="44">
        <f t="shared" si="5"/>
        <v>0</v>
      </c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</row>
    <row r="99" spans="1:241" s="39" customFormat="1" ht="12.75" x14ac:dyDescent="0.2">
      <c r="A99" s="33" t="s">
        <v>60</v>
      </c>
      <c r="B99" s="34" t="s">
        <v>4</v>
      </c>
      <c r="C99" s="43">
        <v>1444190</v>
      </c>
      <c r="D99" s="45"/>
      <c r="E99" s="44">
        <v>124346</v>
      </c>
      <c r="F99" s="45"/>
      <c r="G99" s="43">
        <f t="shared" si="3"/>
        <v>1568536</v>
      </c>
      <c r="H99" s="43"/>
      <c r="I99" s="44">
        <v>1399737</v>
      </c>
      <c r="J99" s="43"/>
      <c r="K99" s="44">
        <f t="shared" si="5"/>
        <v>168799</v>
      </c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</row>
    <row r="100" spans="1:241" s="39" customFormat="1" ht="12.75" x14ac:dyDescent="0.2">
      <c r="A100" s="33" t="s">
        <v>233</v>
      </c>
      <c r="B100" s="34"/>
      <c r="C100" s="43">
        <v>24062241</v>
      </c>
      <c r="D100" s="45" t="s">
        <v>225</v>
      </c>
      <c r="E100" s="44">
        <v>0</v>
      </c>
      <c r="F100" s="45"/>
      <c r="G100" s="43">
        <f>+C100+E100</f>
        <v>24062241</v>
      </c>
      <c r="H100" s="43"/>
      <c r="I100" s="44">
        <v>3609336</v>
      </c>
      <c r="J100" s="43"/>
      <c r="K100" s="44">
        <f>G100-I100</f>
        <v>20452905</v>
      </c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</row>
    <row r="101" spans="1:241" s="39" customFormat="1" ht="12.75" x14ac:dyDescent="0.2">
      <c r="A101" s="33" t="s">
        <v>187</v>
      </c>
      <c r="B101" s="34"/>
      <c r="C101" s="43">
        <v>526432</v>
      </c>
      <c r="D101" s="45"/>
      <c r="E101" s="44">
        <v>0</v>
      </c>
      <c r="F101" s="45"/>
      <c r="G101" s="43">
        <f t="shared" si="3"/>
        <v>526432</v>
      </c>
      <c r="H101" s="43"/>
      <c r="I101" s="44">
        <v>144769</v>
      </c>
      <c r="J101" s="43"/>
      <c r="K101" s="44">
        <f t="shared" si="5"/>
        <v>381663</v>
      </c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</row>
    <row r="102" spans="1:241" s="39" customFormat="1" ht="12.75" x14ac:dyDescent="0.2">
      <c r="A102" s="33" t="s">
        <v>198</v>
      </c>
      <c r="B102" s="34" t="s">
        <v>4</v>
      </c>
      <c r="C102" s="43">
        <v>3896331</v>
      </c>
      <c r="D102" s="45"/>
      <c r="E102" s="44">
        <v>0</v>
      </c>
      <c r="F102" s="45"/>
      <c r="G102" s="43">
        <f t="shared" si="3"/>
        <v>3896331</v>
      </c>
      <c r="H102" s="43"/>
      <c r="I102" s="44">
        <v>1778223</v>
      </c>
      <c r="J102" s="43"/>
      <c r="K102" s="44">
        <f>G102-I102</f>
        <v>2118108</v>
      </c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</row>
    <row r="103" spans="1:241" s="39" customFormat="1" ht="12.75" x14ac:dyDescent="0.2">
      <c r="A103" s="33" t="s">
        <v>61</v>
      </c>
      <c r="B103" s="34" t="s">
        <v>4</v>
      </c>
      <c r="C103" s="43">
        <v>5821322</v>
      </c>
      <c r="D103" s="45"/>
      <c r="E103" s="44">
        <v>1015</v>
      </c>
      <c r="F103" s="45"/>
      <c r="G103" s="43">
        <f t="shared" si="3"/>
        <v>5822337</v>
      </c>
      <c r="H103" s="43"/>
      <c r="I103" s="44">
        <v>741808</v>
      </c>
      <c r="J103" s="43"/>
      <c r="K103" s="44">
        <f t="shared" si="5"/>
        <v>5080529</v>
      </c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</row>
    <row r="104" spans="1:241" s="39" customFormat="1" ht="12.75" x14ac:dyDescent="0.2">
      <c r="A104" s="33" t="s">
        <v>199</v>
      </c>
      <c r="B104" s="34" t="s">
        <v>4</v>
      </c>
      <c r="C104" s="43">
        <v>445429</v>
      </c>
      <c r="D104" s="45"/>
      <c r="E104" s="44">
        <v>0</v>
      </c>
      <c r="F104" s="45"/>
      <c r="G104" s="43">
        <f t="shared" si="3"/>
        <v>445429</v>
      </c>
      <c r="H104" s="43"/>
      <c r="I104" s="44">
        <v>382508</v>
      </c>
      <c r="J104" s="43"/>
      <c r="K104" s="44">
        <f>G104-I104</f>
        <v>62921</v>
      </c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</row>
    <row r="105" spans="1:241" s="39" customFormat="1" ht="12.75" x14ac:dyDescent="0.2">
      <c r="A105" s="33" t="s">
        <v>167</v>
      </c>
      <c r="B105" s="34" t="s">
        <v>4</v>
      </c>
      <c r="C105" s="43">
        <v>839343</v>
      </c>
      <c r="D105" s="45"/>
      <c r="E105" s="44">
        <f>568725+2667829</f>
        <v>3236554</v>
      </c>
      <c r="F105" s="45"/>
      <c r="G105" s="43">
        <f t="shared" si="3"/>
        <v>4075897</v>
      </c>
      <c r="H105" s="43"/>
      <c r="I105" s="44">
        <v>528961</v>
      </c>
      <c r="J105" s="43"/>
      <c r="K105" s="44">
        <f t="shared" si="5"/>
        <v>3546936</v>
      </c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</row>
    <row r="106" spans="1:241" s="39" customFormat="1" ht="12.75" x14ac:dyDescent="0.2">
      <c r="A106" s="33" t="s">
        <v>62</v>
      </c>
      <c r="B106" s="34" t="s">
        <v>4</v>
      </c>
      <c r="C106" s="43">
        <v>11608228</v>
      </c>
      <c r="D106" s="45"/>
      <c r="E106" s="44">
        <v>0</v>
      </c>
      <c r="F106" s="45"/>
      <c r="G106" s="43">
        <f t="shared" si="3"/>
        <v>11608228</v>
      </c>
      <c r="H106" s="43"/>
      <c r="I106" s="44">
        <v>9884029</v>
      </c>
      <c r="J106" s="43"/>
      <c r="K106" s="44">
        <f t="shared" si="5"/>
        <v>1724199</v>
      </c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</row>
    <row r="107" spans="1:241" s="39" customFormat="1" ht="12.75" x14ac:dyDescent="0.2">
      <c r="A107" s="33" t="s">
        <v>63</v>
      </c>
      <c r="B107" s="34" t="s">
        <v>4</v>
      </c>
      <c r="C107" s="43">
        <v>677961</v>
      </c>
      <c r="D107" s="45"/>
      <c r="E107" s="44">
        <v>0</v>
      </c>
      <c r="F107" s="45"/>
      <c r="G107" s="43">
        <f t="shared" si="3"/>
        <v>677961</v>
      </c>
      <c r="H107" s="43"/>
      <c r="I107" s="44">
        <v>608455</v>
      </c>
      <c r="J107" s="43"/>
      <c r="K107" s="44">
        <f t="shared" si="5"/>
        <v>69506</v>
      </c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</row>
    <row r="108" spans="1:241" s="39" customFormat="1" ht="12.75" x14ac:dyDescent="0.2">
      <c r="A108" s="33" t="s">
        <v>151</v>
      </c>
      <c r="B108" s="34" t="s">
        <v>4</v>
      </c>
      <c r="C108" s="43">
        <v>970495</v>
      </c>
      <c r="D108" s="45"/>
      <c r="E108" s="44">
        <v>0</v>
      </c>
      <c r="F108" s="45"/>
      <c r="G108" s="43">
        <f t="shared" si="3"/>
        <v>970495</v>
      </c>
      <c r="H108" s="43"/>
      <c r="I108" s="44">
        <v>970495</v>
      </c>
      <c r="J108" s="43"/>
      <c r="K108" s="44">
        <f>G108-I108</f>
        <v>0</v>
      </c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</row>
    <row r="109" spans="1:241" s="39" customFormat="1" ht="12.75" x14ac:dyDescent="0.2">
      <c r="A109" s="33" t="s">
        <v>64</v>
      </c>
      <c r="B109" s="34" t="s">
        <v>4</v>
      </c>
      <c r="C109" s="43">
        <v>180450</v>
      </c>
      <c r="D109" s="45"/>
      <c r="E109" s="44">
        <v>0</v>
      </c>
      <c r="F109" s="45"/>
      <c r="G109" s="43">
        <f t="shared" si="3"/>
        <v>180450</v>
      </c>
      <c r="H109" s="43"/>
      <c r="I109" s="44">
        <v>166852</v>
      </c>
      <c r="J109" s="43"/>
      <c r="K109" s="44">
        <f t="shared" si="5"/>
        <v>13598</v>
      </c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</row>
    <row r="110" spans="1:241" s="39" customFormat="1" ht="12.75" x14ac:dyDescent="0.2">
      <c r="A110" s="33" t="s">
        <v>65</v>
      </c>
      <c r="B110" s="34" t="s">
        <v>4</v>
      </c>
      <c r="C110" s="43">
        <v>61500</v>
      </c>
      <c r="D110" s="45"/>
      <c r="E110" s="44">
        <v>0</v>
      </c>
      <c r="F110" s="45"/>
      <c r="G110" s="43">
        <f t="shared" si="3"/>
        <v>61500</v>
      </c>
      <c r="H110" s="43"/>
      <c r="I110" s="44">
        <v>61500</v>
      </c>
      <c r="J110" s="43"/>
      <c r="K110" s="44">
        <f t="shared" si="5"/>
        <v>0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</row>
    <row r="111" spans="1:241" s="39" customFormat="1" ht="12.75" x14ac:dyDescent="0.2">
      <c r="A111" s="33" t="s">
        <v>66</v>
      </c>
      <c r="B111" s="34" t="s">
        <v>4</v>
      </c>
      <c r="C111" s="43">
        <v>150000</v>
      </c>
      <c r="D111" s="45"/>
      <c r="E111" s="44">
        <v>0</v>
      </c>
      <c r="F111" s="45"/>
      <c r="G111" s="43">
        <f t="shared" si="3"/>
        <v>150000</v>
      </c>
      <c r="H111" s="43"/>
      <c r="I111" s="44">
        <v>116215</v>
      </c>
      <c r="J111" s="43"/>
      <c r="K111" s="44">
        <f t="shared" si="5"/>
        <v>33785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</row>
    <row r="112" spans="1:241" s="39" customFormat="1" ht="12.75" x14ac:dyDescent="0.2">
      <c r="A112" s="33" t="s">
        <v>67</v>
      </c>
      <c r="B112" s="34" t="s">
        <v>4</v>
      </c>
      <c r="C112" s="43">
        <v>23851512</v>
      </c>
      <c r="D112" s="45"/>
      <c r="E112" s="44">
        <v>0</v>
      </c>
      <c r="F112" s="45"/>
      <c r="G112" s="43">
        <f t="shared" si="3"/>
        <v>23851512</v>
      </c>
      <c r="H112" s="43"/>
      <c r="I112" s="44">
        <v>7780776</v>
      </c>
      <c r="J112" s="43"/>
      <c r="K112" s="44">
        <f t="shared" si="5"/>
        <v>16070736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</row>
    <row r="113" spans="1:241" s="39" customFormat="1" ht="12.75" x14ac:dyDescent="0.2">
      <c r="A113" s="33" t="s">
        <v>68</v>
      </c>
      <c r="B113" s="34" t="s">
        <v>4</v>
      </c>
      <c r="C113" s="43">
        <v>5237020</v>
      </c>
      <c r="D113" s="45"/>
      <c r="E113" s="44">
        <v>116918</v>
      </c>
      <c r="F113" s="45"/>
      <c r="G113" s="43">
        <f t="shared" si="3"/>
        <v>5353938</v>
      </c>
      <c r="H113" s="43"/>
      <c r="I113" s="44">
        <v>4207478</v>
      </c>
      <c r="J113" s="43"/>
      <c r="K113" s="44">
        <f t="shared" si="5"/>
        <v>1146460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</row>
    <row r="114" spans="1:241" s="39" customFormat="1" ht="12.75" x14ac:dyDescent="0.2">
      <c r="A114" s="33" t="s">
        <v>70</v>
      </c>
      <c r="B114" s="34" t="s">
        <v>4</v>
      </c>
      <c r="C114" s="43">
        <v>89264</v>
      </c>
      <c r="D114" s="45"/>
      <c r="E114" s="44">
        <v>0</v>
      </c>
      <c r="F114" s="45"/>
      <c r="G114" s="43">
        <f t="shared" si="3"/>
        <v>89264</v>
      </c>
      <c r="H114" s="43"/>
      <c r="I114" s="44">
        <v>80302</v>
      </c>
      <c r="J114" s="43"/>
      <c r="K114" s="44">
        <f t="shared" si="5"/>
        <v>8962</v>
      </c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</row>
    <row r="115" spans="1:241" s="39" customFormat="1" ht="12.75" x14ac:dyDescent="0.2">
      <c r="A115" s="33" t="s">
        <v>71</v>
      </c>
      <c r="B115" s="34" t="s">
        <v>4</v>
      </c>
      <c r="C115" s="43">
        <v>19870774</v>
      </c>
      <c r="D115" s="45"/>
      <c r="E115" s="44">
        <v>0</v>
      </c>
      <c r="F115" s="45"/>
      <c r="G115" s="43">
        <f t="shared" si="3"/>
        <v>19870774</v>
      </c>
      <c r="H115" s="43"/>
      <c r="I115" s="44">
        <v>8616865</v>
      </c>
      <c r="J115" s="43"/>
      <c r="K115" s="44">
        <f t="shared" si="5"/>
        <v>11253909</v>
      </c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</row>
    <row r="116" spans="1:241" s="39" customFormat="1" ht="12" customHeight="1" x14ac:dyDescent="0.2">
      <c r="A116" s="33" t="s">
        <v>72</v>
      </c>
      <c r="B116" s="34" t="s">
        <v>4</v>
      </c>
      <c r="C116" s="43">
        <v>837686</v>
      </c>
      <c r="D116" s="45"/>
      <c r="E116" s="44">
        <v>0</v>
      </c>
      <c r="F116" s="45"/>
      <c r="G116" s="43">
        <f t="shared" si="3"/>
        <v>837686</v>
      </c>
      <c r="H116" s="43"/>
      <c r="I116" s="44">
        <v>775540</v>
      </c>
      <c r="J116" s="43"/>
      <c r="K116" s="44">
        <f t="shared" si="5"/>
        <v>62146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</row>
    <row r="117" spans="1:241" s="39" customFormat="1" ht="12.75" x14ac:dyDescent="0.2">
      <c r="A117" s="33" t="s">
        <v>200</v>
      </c>
      <c r="B117" s="34" t="s">
        <v>4</v>
      </c>
      <c r="C117" s="43">
        <v>109286</v>
      </c>
      <c r="D117" s="45"/>
      <c r="E117" s="44">
        <v>569048</v>
      </c>
      <c r="F117" s="45"/>
      <c r="G117" s="43">
        <f t="shared" si="3"/>
        <v>678334</v>
      </c>
      <c r="H117" s="43"/>
      <c r="I117" s="44">
        <v>116848</v>
      </c>
      <c r="J117" s="43"/>
      <c r="K117" s="44">
        <f>G117-I117</f>
        <v>561486</v>
      </c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</row>
    <row r="118" spans="1:241" s="39" customFormat="1" ht="12" customHeight="1" x14ac:dyDescent="0.2">
      <c r="A118" s="33" t="s">
        <v>73</v>
      </c>
      <c r="B118" s="34" t="s">
        <v>4</v>
      </c>
      <c r="C118" s="43">
        <v>2418582</v>
      </c>
      <c r="D118" s="45"/>
      <c r="E118" s="44">
        <v>0</v>
      </c>
      <c r="F118" s="45"/>
      <c r="G118" s="43">
        <f t="shared" si="3"/>
        <v>2418582</v>
      </c>
      <c r="H118" s="43"/>
      <c r="I118" s="44">
        <v>2296463</v>
      </c>
      <c r="J118" s="43"/>
      <c r="K118" s="44">
        <f t="shared" si="5"/>
        <v>122119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</row>
    <row r="119" spans="1:241" s="39" customFormat="1" ht="12.75" x14ac:dyDescent="0.2">
      <c r="A119" s="33" t="s">
        <v>74</v>
      </c>
      <c r="B119" s="34" t="s">
        <v>4</v>
      </c>
      <c r="C119" s="43">
        <v>3652415</v>
      </c>
      <c r="D119" s="45"/>
      <c r="E119" s="44">
        <v>0</v>
      </c>
      <c r="F119" s="45"/>
      <c r="G119" s="43">
        <f t="shared" si="3"/>
        <v>3652415</v>
      </c>
      <c r="H119" s="43"/>
      <c r="I119" s="44">
        <v>3320054</v>
      </c>
      <c r="J119" s="43"/>
      <c r="K119" s="44">
        <f t="shared" si="5"/>
        <v>332361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</row>
    <row r="120" spans="1:241" s="39" customFormat="1" ht="12" customHeight="1" x14ac:dyDescent="0.2">
      <c r="A120" s="33" t="s">
        <v>75</v>
      </c>
      <c r="B120" s="34" t="s">
        <v>4</v>
      </c>
      <c r="C120" s="43">
        <v>24741</v>
      </c>
      <c r="D120" s="45"/>
      <c r="E120" s="44">
        <v>-24741</v>
      </c>
      <c r="F120" s="45"/>
      <c r="G120" s="43">
        <f t="shared" si="3"/>
        <v>0</v>
      </c>
      <c r="H120" s="43"/>
      <c r="I120" s="44">
        <v>0</v>
      </c>
      <c r="J120" s="43"/>
      <c r="K120" s="44">
        <f t="shared" ref="K120:K159" si="6">G120-I120</f>
        <v>0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</row>
    <row r="121" spans="1:241" s="39" customFormat="1" ht="12" customHeight="1" x14ac:dyDescent="0.2">
      <c r="A121" s="33" t="s">
        <v>208</v>
      </c>
      <c r="B121" s="34"/>
      <c r="C121" s="43">
        <v>788700</v>
      </c>
      <c r="D121" s="45"/>
      <c r="E121" s="44">
        <v>0</v>
      </c>
      <c r="F121" s="45"/>
      <c r="G121" s="43">
        <f t="shared" si="3"/>
        <v>788700</v>
      </c>
      <c r="H121" s="43"/>
      <c r="I121" s="44">
        <v>138023</v>
      </c>
      <c r="J121" s="43"/>
      <c r="K121" s="44">
        <f t="shared" si="6"/>
        <v>650677</v>
      </c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</row>
    <row r="122" spans="1:241" s="39" customFormat="1" ht="12.75" x14ac:dyDescent="0.2">
      <c r="A122" s="33" t="s">
        <v>76</v>
      </c>
      <c r="B122" s="34" t="s">
        <v>4</v>
      </c>
      <c r="C122" s="43">
        <v>4192668</v>
      </c>
      <c r="D122" s="45"/>
      <c r="E122" s="44">
        <v>276506</v>
      </c>
      <c r="F122" s="45"/>
      <c r="G122" s="43">
        <f t="shared" si="3"/>
        <v>4469174</v>
      </c>
      <c r="H122" s="43"/>
      <c r="I122" s="44">
        <v>2388609</v>
      </c>
      <c r="J122" s="43"/>
      <c r="K122" s="44">
        <f t="shared" si="6"/>
        <v>2080565</v>
      </c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</row>
    <row r="123" spans="1:241" s="39" customFormat="1" ht="12.75" x14ac:dyDescent="0.2">
      <c r="A123" s="33" t="s">
        <v>201</v>
      </c>
      <c r="B123" s="34" t="s">
        <v>4</v>
      </c>
      <c r="C123" s="43">
        <v>232567</v>
      </c>
      <c r="D123" s="45"/>
      <c r="E123" s="44">
        <v>0</v>
      </c>
      <c r="F123" s="45"/>
      <c r="G123" s="43">
        <f t="shared" si="3"/>
        <v>232567</v>
      </c>
      <c r="H123" s="43"/>
      <c r="I123" s="44">
        <v>232567</v>
      </c>
      <c r="J123" s="43"/>
      <c r="K123" s="44">
        <f>G123-I123</f>
        <v>0</v>
      </c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</row>
    <row r="124" spans="1:241" s="39" customFormat="1" ht="12.75" x14ac:dyDescent="0.2">
      <c r="A124" s="33" t="s">
        <v>77</v>
      </c>
      <c r="B124" s="34" t="s">
        <v>4</v>
      </c>
      <c r="C124" s="43">
        <v>6613060</v>
      </c>
      <c r="D124" s="45"/>
      <c r="E124" s="44">
        <v>1397598</v>
      </c>
      <c r="F124" s="45"/>
      <c r="G124" s="43">
        <f t="shared" si="3"/>
        <v>8010658</v>
      </c>
      <c r="H124" s="43"/>
      <c r="I124" s="44">
        <v>4161812</v>
      </c>
      <c r="J124" s="43"/>
      <c r="K124" s="44">
        <f t="shared" si="6"/>
        <v>3848846</v>
      </c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</row>
    <row r="125" spans="1:241" s="39" customFormat="1" ht="12" customHeight="1" x14ac:dyDescent="0.2">
      <c r="A125" s="33" t="s">
        <v>78</v>
      </c>
      <c r="B125" s="34" t="s">
        <v>4</v>
      </c>
      <c r="C125" s="43">
        <v>435420</v>
      </c>
      <c r="D125" s="45"/>
      <c r="E125" s="44">
        <v>0</v>
      </c>
      <c r="F125" s="45"/>
      <c r="G125" s="43">
        <f t="shared" si="3"/>
        <v>435420</v>
      </c>
      <c r="H125" s="43"/>
      <c r="I125" s="44">
        <v>435420</v>
      </c>
      <c r="J125" s="43"/>
      <c r="K125" s="44">
        <f t="shared" si="6"/>
        <v>0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</row>
    <row r="126" spans="1:241" s="39" customFormat="1" ht="12.75" x14ac:dyDescent="0.2">
      <c r="A126" s="33" t="s">
        <v>177</v>
      </c>
      <c r="B126" s="34"/>
      <c r="C126" s="43">
        <v>2640294</v>
      </c>
      <c r="D126" s="45"/>
      <c r="E126" s="44">
        <v>0</v>
      </c>
      <c r="F126" s="45"/>
      <c r="G126" s="43">
        <f t="shared" si="3"/>
        <v>2640294</v>
      </c>
      <c r="H126" s="43"/>
      <c r="I126" s="44">
        <v>308461</v>
      </c>
      <c r="J126" s="43"/>
      <c r="K126" s="44">
        <f>G126-I126</f>
        <v>2331833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</row>
    <row r="127" spans="1:241" s="39" customFormat="1" ht="12.75" x14ac:dyDescent="0.2">
      <c r="A127" s="33" t="s">
        <v>120</v>
      </c>
      <c r="B127" s="34" t="s">
        <v>4</v>
      </c>
      <c r="C127" s="43">
        <v>949110</v>
      </c>
      <c r="D127" s="45"/>
      <c r="E127" s="44">
        <v>0</v>
      </c>
      <c r="F127" s="45"/>
      <c r="G127" s="43">
        <f t="shared" si="3"/>
        <v>949110</v>
      </c>
      <c r="H127" s="43"/>
      <c r="I127" s="44">
        <v>862108</v>
      </c>
      <c r="J127" s="43"/>
      <c r="K127" s="44">
        <f>G127-I127</f>
        <v>87002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</row>
    <row r="128" spans="1:241" s="39" customFormat="1" ht="12" customHeight="1" x14ac:dyDescent="0.2">
      <c r="A128" s="33" t="s">
        <v>79</v>
      </c>
      <c r="B128" s="34" t="s">
        <v>4</v>
      </c>
      <c r="C128" s="43">
        <v>1369356</v>
      </c>
      <c r="D128" s="45"/>
      <c r="E128" s="44">
        <v>0</v>
      </c>
      <c r="F128" s="45"/>
      <c r="G128" s="43">
        <f t="shared" si="3"/>
        <v>1369356</v>
      </c>
      <c r="H128" s="43"/>
      <c r="I128" s="44">
        <v>821613</v>
      </c>
      <c r="J128" s="43"/>
      <c r="K128" s="44">
        <f t="shared" si="6"/>
        <v>547743</v>
      </c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</row>
    <row r="129" spans="1:241" s="39" customFormat="1" ht="12.75" x14ac:dyDescent="0.2">
      <c r="A129" s="33" t="s">
        <v>80</v>
      </c>
      <c r="B129" s="34" t="s">
        <v>4</v>
      </c>
      <c r="C129" s="43">
        <v>202472</v>
      </c>
      <c r="D129" s="45"/>
      <c r="E129" s="44">
        <v>0</v>
      </c>
      <c r="F129" s="45"/>
      <c r="G129" s="43">
        <f t="shared" si="3"/>
        <v>202472</v>
      </c>
      <c r="H129" s="43"/>
      <c r="I129" s="44">
        <v>136669</v>
      </c>
      <c r="J129" s="43"/>
      <c r="K129" s="44">
        <f t="shared" si="6"/>
        <v>65803</v>
      </c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</row>
    <row r="130" spans="1:241" s="39" customFormat="1" ht="12.75" x14ac:dyDescent="0.2">
      <c r="A130" s="33" t="s">
        <v>153</v>
      </c>
      <c r="B130" s="34" t="s">
        <v>4</v>
      </c>
      <c r="C130" s="43">
        <v>6996997</v>
      </c>
      <c r="D130" s="45"/>
      <c r="E130" s="44">
        <v>0</v>
      </c>
      <c r="F130" s="45"/>
      <c r="G130" s="43">
        <f t="shared" si="3"/>
        <v>6996997</v>
      </c>
      <c r="H130" s="43"/>
      <c r="I130" s="44">
        <v>5944048</v>
      </c>
      <c r="J130" s="43"/>
      <c r="K130" s="44">
        <f>G130-I130</f>
        <v>1052949</v>
      </c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</row>
    <row r="131" spans="1:241" s="39" customFormat="1" ht="12.75" x14ac:dyDescent="0.2">
      <c r="A131" s="33" t="s">
        <v>81</v>
      </c>
      <c r="B131" s="34" t="s">
        <v>4</v>
      </c>
      <c r="C131" s="43">
        <v>426199</v>
      </c>
      <c r="D131" s="45"/>
      <c r="E131" s="44">
        <v>0</v>
      </c>
      <c r="F131" s="45"/>
      <c r="G131" s="43">
        <f t="shared" si="3"/>
        <v>426199</v>
      </c>
      <c r="H131" s="43"/>
      <c r="I131" s="44">
        <v>185723</v>
      </c>
      <c r="J131" s="43"/>
      <c r="K131" s="44">
        <f t="shared" si="6"/>
        <v>240476</v>
      </c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</row>
    <row r="132" spans="1:241" s="39" customFormat="1" ht="12" customHeight="1" x14ac:dyDescent="0.2">
      <c r="A132" s="33" t="s">
        <v>82</v>
      </c>
      <c r="B132" s="34" t="s">
        <v>4</v>
      </c>
      <c r="C132" s="43"/>
      <c r="D132" s="45"/>
      <c r="E132" s="43"/>
      <c r="F132" s="45"/>
      <c r="G132" s="43"/>
      <c r="H132" s="43"/>
      <c r="I132" s="43"/>
      <c r="J132" s="43"/>
      <c r="K132" s="44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</row>
    <row r="133" spans="1:241" s="39" customFormat="1" ht="12.75" x14ac:dyDescent="0.2">
      <c r="A133" s="33" t="s">
        <v>142</v>
      </c>
      <c r="B133" s="34" t="s">
        <v>4</v>
      </c>
      <c r="C133" s="43">
        <v>277918</v>
      </c>
      <c r="D133" s="45"/>
      <c r="E133" s="44">
        <v>0</v>
      </c>
      <c r="F133" s="45"/>
      <c r="G133" s="43">
        <f t="shared" si="3"/>
        <v>277918</v>
      </c>
      <c r="H133" s="43"/>
      <c r="I133" s="44">
        <v>234794</v>
      </c>
      <c r="J133" s="43"/>
      <c r="K133" s="44">
        <f t="shared" si="6"/>
        <v>43124</v>
      </c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</row>
    <row r="134" spans="1:241" s="39" customFormat="1" ht="12" customHeight="1" x14ac:dyDescent="0.2">
      <c r="A134" s="33" t="s">
        <v>143</v>
      </c>
      <c r="B134" s="34" t="s">
        <v>4</v>
      </c>
      <c r="C134" s="43">
        <v>54391</v>
      </c>
      <c r="D134" s="45"/>
      <c r="E134" s="44">
        <v>0</v>
      </c>
      <c r="F134" s="45"/>
      <c r="G134" s="43">
        <f t="shared" si="3"/>
        <v>54391</v>
      </c>
      <c r="H134" s="43"/>
      <c r="I134" s="44">
        <v>39333</v>
      </c>
      <c r="J134" s="43"/>
      <c r="K134" s="44">
        <f t="shared" si="6"/>
        <v>15058</v>
      </c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</row>
    <row r="135" spans="1:241" s="39" customFormat="1" ht="12.75" x14ac:dyDescent="0.2">
      <c r="A135" s="33" t="s">
        <v>144</v>
      </c>
      <c r="B135" s="34" t="s">
        <v>4</v>
      </c>
      <c r="C135" s="43">
        <v>11500</v>
      </c>
      <c r="D135" s="45"/>
      <c r="E135" s="44">
        <v>-11500</v>
      </c>
      <c r="F135" s="45"/>
      <c r="G135" s="43">
        <f t="shared" si="3"/>
        <v>0</v>
      </c>
      <c r="H135" s="43"/>
      <c r="I135" s="44">
        <v>0</v>
      </c>
      <c r="J135" s="43"/>
      <c r="K135" s="44">
        <f t="shared" si="6"/>
        <v>0</v>
      </c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</row>
    <row r="136" spans="1:241" s="39" customFormat="1" ht="12.75" x14ac:dyDescent="0.2">
      <c r="A136" s="33" t="s">
        <v>204</v>
      </c>
      <c r="B136" s="34"/>
      <c r="C136" s="43">
        <v>6134447</v>
      </c>
      <c r="D136" s="45"/>
      <c r="E136" s="44">
        <v>0</v>
      </c>
      <c r="F136" s="45"/>
      <c r="G136" s="43">
        <f t="shared" si="3"/>
        <v>6134447</v>
      </c>
      <c r="H136" s="43"/>
      <c r="I136" s="44">
        <v>1434033</v>
      </c>
      <c r="J136" s="43"/>
      <c r="K136" s="44">
        <f t="shared" si="6"/>
        <v>4700414</v>
      </c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</row>
    <row r="137" spans="1:241" s="39" customFormat="1" ht="12" customHeight="1" x14ac:dyDescent="0.2">
      <c r="A137" s="33" t="s">
        <v>159</v>
      </c>
      <c r="B137" s="34" t="s">
        <v>4</v>
      </c>
      <c r="C137" s="43">
        <v>5462105</v>
      </c>
      <c r="D137" s="45"/>
      <c r="E137" s="44">
        <v>0</v>
      </c>
      <c r="F137" s="45"/>
      <c r="G137" s="43">
        <f t="shared" si="3"/>
        <v>5462105</v>
      </c>
      <c r="H137" s="43"/>
      <c r="I137" s="44">
        <v>5092372</v>
      </c>
      <c r="J137" s="43"/>
      <c r="K137" s="44">
        <f>G137-I137</f>
        <v>369733</v>
      </c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</row>
    <row r="138" spans="1:241" s="39" customFormat="1" ht="12.75" x14ac:dyDescent="0.2">
      <c r="A138" s="33" t="s">
        <v>83</v>
      </c>
      <c r="B138" s="34" t="s">
        <v>4</v>
      </c>
      <c r="C138" s="43">
        <v>228564</v>
      </c>
      <c r="D138" s="45"/>
      <c r="E138" s="44">
        <v>0</v>
      </c>
      <c r="F138" s="45"/>
      <c r="G138" s="43">
        <f t="shared" si="3"/>
        <v>228564</v>
      </c>
      <c r="H138" s="43"/>
      <c r="I138" s="44">
        <v>205707</v>
      </c>
      <c r="J138" s="43"/>
      <c r="K138" s="44">
        <f t="shared" si="6"/>
        <v>22857</v>
      </c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</row>
    <row r="139" spans="1:241" s="39" customFormat="1" ht="12.75" x14ac:dyDescent="0.2">
      <c r="A139" s="33" t="s">
        <v>171</v>
      </c>
      <c r="B139" s="34"/>
      <c r="C139" s="43">
        <v>18672</v>
      </c>
      <c r="D139" s="45"/>
      <c r="E139" s="44">
        <v>0</v>
      </c>
      <c r="F139" s="45"/>
      <c r="G139" s="43">
        <f t="shared" si="3"/>
        <v>18672</v>
      </c>
      <c r="H139" s="43"/>
      <c r="I139" s="44">
        <v>16804</v>
      </c>
      <c r="J139" s="43"/>
      <c r="K139" s="44">
        <f t="shared" si="6"/>
        <v>1868</v>
      </c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</row>
    <row r="140" spans="1:241" s="39" customFormat="1" ht="12.75" x14ac:dyDescent="0.2">
      <c r="A140" s="33" t="s">
        <v>172</v>
      </c>
      <c r="B140" s="34"/>
      <c r="C140" s="43">
        <v>56016</v>
      </c>
      <c r="D140" s="45"/>
      <c r="E140" s="44">
        <v>0</v>
      </c>
      <c r="F140" s="45"/>
      <c r="G140" s="43">
        <f t="shared" si="3"/>
        <v>56016</v>
      </c>
      <c r="H140" s="43"/>
      <c r="I140" s="44">
        <v>50414</v>
      </c>
      <c r="J140" s="43"/>
      <c r="K140" s="44">
        <f t="shared" si="6"/>
        <v>5602</v>
      </c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</row>
    <row r="141" spans="1:241" s="39" customFormat="1" ht="12" customHeight="1" x14ac:dyDescent="0.2">
      <c r="A141" s="33" t="s">
        <v>84</v>
      </c>
      <c r="B141" s="34" t="s">
        <v>4</v>
      </c>
      <c r="C141" s="43">
        <v>64811</v>
      </c>
      <c r="D141" s="45"/>
      <c r="E141" s="44">
        <v>0</v>
      </c>
      <c r="F141" s="45"/>
      <c r="G141" s="43">
        <f t="shared" si="3"/>
        <v>64811</v>
      </c>
      <c r="H141" s="43"/>
      <c r="I141" s="44">
        <v>45927</v>
      </c>
      <c r="J141" s="43"/>
      <c r="K141" s="44">
        <f t="shared" si="6"/>
        <v>18884</v>
      </c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</row>
    <row r="142" spans="1:241" s="39" customFormat="1" ht="12" customHeight="1" x14ac:dyDescent="0.2">
      <c r="A142" s="33" t="s">
        <v>158</v>
      </c>
      <c r="B142" s="34" t="s">
        <v>4</v>
      </c>
      <c r="C142" s="43"/>
      <c r="D142" s="45"/>
      <c r="E142" s="43"/>
      <c r="F142" s="45"/>
      <c r="G142" s="43"/>
      <c r="H142" s="43"/>
      <c r="I142" s="43"/>
      <c r="J142" s="43"/>
      <c r="K142" s="44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</row>
    <row r="143" spans="1:241" s="39" customFormat="1" ht="12" customHeight="1" x14ac:dyDescent="0.2">
      <c r="A143" s="33" t="s">
        <v>141</v>
      </c>
      <c r="B143" s="34" t="s">
        <v>4</v>
      </c>
      <c r="C143" s="43">
        <v>30401511</v>
      </c>
      <c r="D143" s="45"/>
      <c r="E143" s="44">
        <v>0</v>
      </c>
      <c r="F143" s="45"/>
      <c r="G143" s="43">
        <f t="shared" si="3"/>
        <v>30401511</v>
      </c>
      <c r="H143" s="43"/>
      <c r="I143" s="44">
        <f>5250000+17500+70000+175000+43750+17500+962500+1575000+560000+612500+235189+52500+525000+262500</f>
        <v>10358939</v>
      </c>
      <c r="J143" s="43"/>
      <c r="K143" s="44">
        <f>G143-I143</f>
        <v>20042572</v>
      </c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</row>
    <row r="144" spans="1:241" s="39" customFormat="1" ht="12" customHeight="1" x14ac:dyDescent="0.2">
      <c r="A144" s="33" t="s">
        <v>85</v>
      </c>
      <c r="B144" s="34" t="s">
        <v>4</v>
      </c>
      <c r="C144" s="43">
        <v>205798</v>
      </c>
      <c r="D144" s="45"/>
      <c r="E144" s="44">
        <v>0</v>
      </c>
      <c r="F144" s="45"/>
      <c r="G144" s="43">
        <f t="shared" ref="G144:G160" si="7">+C144+E144</f>
        <v>205798</v>
      </c>
      <c r="H144" s="43"/>
      <c r="I144" s="44">
        <v>205798</v>
      </c>
      <c r="J144" s="43"/>
      <c r="K144" s="44">
        <f t="shared" si="6"/>
        <v>0</v>
      </c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</row>
    <row r="145" spans="1:241" s="39" customFormat="1" ht="12" customHeight="1" x14ac:dyDescent="0.2">
      <c r="A145" s="33" t="s">
        <v>86</v>
      </c>
      <c r="B145" s="34" t="s">
        <v>4</v>
      </c>
      <c r="C145" s="43">
        <v>8659779</v>
      </c>
      <c r="D145" s="45"/>
      <c r="E145" s="44">
        <v>0</v>
      </c>
      <c r="F145" s="45"/>
      <c r="G145" s="43">
        <f t="shared" si="7"/>
        <v>8659779</v>
      </c>
      <c r="H145" s="43"/>
      <c r="I145" s="44">
        <v>7354095</v>
      </c>
      <c r="J145" s="43"/>
      <c r="K145" s="44">
        <f t="shared" si="6"/>
        <v>1305684</v>
      </c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</row>
    <row r="146" spans="1:241" s="39" customFormat="1" ht="12.75" x14ac:dyDescent="0.2">
      <c r="A146" s="33" t="s">
        <v>87</v>
      </c>
      <c r="B146" s="34" t="s">
        <v>4</v>
      </c>
      <c r="C146" s="43">
        <v>2575402</v>
      </c>
      <c r="D146" s="45"/>
      <c r="E146" s="44">
        <v>0</v>
      </c>
      <c r="F146" s="45"/>
      <c r="G146" s="43">
        <f t="shared" si="7"/>
        <v>2575402</v>
      </c>
      <c r="H146" s="43"/>
      <c r="I146" s="44">
        <v>1267535</v>
      </c>
      <c r="J146" s="43"/>
      <c r="K146" s="44">
        <f t="shared" si="6"/>
        <v>1307867</v>
      </c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</row>
    <row r="147" spans="1:241" s="39" customFormat="1" ht="12.75" x14ac:dyDescent="0.2">
      <c r="A147" s="33" t="s">
        <v>163</v>
      </c>
      <c r="B147" s="34" t="s">
        <v>4</v>
      </c>
      <c r="C147" s="43">
        <v>130435989</v>
      </c>
      <c r="D147" s="45"/>
      <c r="E147" s="44">
        <v>101102</v>
      </c>
      <c r="F147" s="45"/>
      <c r="G147" s="43">
        <f t="shared" si="7"/>
        <v>130537091</v>
      </c>
      <c r="H147" s="43"/>
      <c r="I147" s="44">
        <v>21061956</v>
      </c>
      <c r="J147" s="43"/>
      <c r="K147" s="44">
        <f>G147-I147</f>
        <v>109475135</v>
      </c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8"/>
      <c r="GM147" s="38"/>
      <c r="GN147" s="38"/>
      <c r="GO147" s="38"/>
      <c r="GP147" s="38"/>
      <c r="GQ147" s="38"/>
      <c r="GR147" s="38"/>
      <c r="GS147" s="38"/>
      <c r="GT147" s="38"/>
      <c r="GU147" s="38"/>
      <c r="GV147" s="38"/>
      <c r="GW147" s="38"/>
      <c r="GX147" s="38"/>
      <c r="GY147" s="38"/>
      <c r="GZ147" s="38"/>
      <c r="HA147" s="38"/>
      <c r="HB147" s="38"/>
      <c r="HC147" s="38"/>
      <c r="HD147" s="38"/>
      <c r="HE147" s="38"/>
      <c r="HF147" s="38"/>
      <c r="HG147" s="38"/>
      <c r="HH147" s="38"/>
      <c r="HI147" s="38"/>
      <c r="HJ147" s="38"/>
      <c r="HK147" s="38"/>
      <c r="HL147" s="38"/>
      <c r="HM147" s="38"/>
      <c r="HN147" s="38"/>
      <c r="HO147" s="38"/>
      <c r="HP147" s="38"/>
      <c r="HQ147" s="38"/>
      <c r="HR147" s="38"/>
      <c r="HS147" s="38"/>
      <c r="HT147" s="38"/>
      <c r="HU147" s="38"/>
      <c r="HV147" s="38"/>
      <c r="HW147" s="38"/>
      <c r="HX147" s="38"/>
      <c r="HY147" s="38"/>
      <c r="HZ147" s="38"/>
      <c r="IA147" s="38"/>
      <c r="IB147" s="38"/>
      <c r="IC147" s="38"/>
      <c r="ID147" s="38"/>
      <c r="IE147" s="38"/>
      <c r="IF147" s="38"/>
      <c r="IG147" s="38"/>
    </row>
    <row r="148" spans="1:241" s="39" customFormat="1" ht="12.75" x14ac:dyDescent="0.2">
      <c r="A148" s="33" t="s">
        <v>154</v>
      </c>
      <c r="B148" s="34" t="s">
        <v>4</v>
      </c>
      <c r="C148" s="43">
        <v>3855280</v>
      </c>
      <c r="D148" s="45"/>
      <c r="E148" s="44">
        <v>0</v>
      </c>
      <c r="F148" s="45"/>
      <c r="G148" s="43">
        <f t="shared" si="7"/>
        <v>3855280</v>
      </c>
      <c r="H148" s="43"/>
      <c r="I148" s="44">
        <v>3084053</v>
      </c>
      <c r="J148" s="43"/>
      <c r="K148" s="44">
        <f>G148-I148</f>
        <v>771227</v>
      </c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8"/>
      <c r="GM148" s="38"/>
      <c r="GN148" s="38"/>
      <c r="GO148" s="38"/>
      <c r="GP148" s="38"/>
      <c r="GQ148" s="38"/>
      <c r="GR148" s="38"/>
      <c r="GS148" s="38"/>
      <c r="GT148" s="38"/>
      <c r="GU148" s="38"/>
      <c r="GV148" s="38"/>
      <c r="GW148" s="38"/>
      <c r="GX148" s="38"/>
      <c r="GY148" s="38"/>
      <c r="GZ148" s="38"/>
      <c r="HA148" s="38"/>
      <c r="HB148" s="38"/>
      <c r="HC148" s="38"/>
      <c r="HD148" s="38"/>
      <c r="HE148" s="38"/>
      <c r="HF148" s="38"/>
      <c r="HG148" s="38"/>
      <c r="HH148" s="38"/>
      <c r="HI148" s="38"/>
      <c r="HJ148" s="38"/>
      <c r="HK148" s="38"/>
      <c r="HL148" s="38"/>
      <c r="HM148" s="38"/>
      <c r="HN148" s="38"/>
      <c r="HO148" s="38"/>
      <c r="HP148" s="38"/>
      <c r="HQ148" s="38"/>
      <c r="HR148" s="38"/>
      <c r="HS148" s="38"/>
      <c r="HT148" s="38"/>
      <c r="HU148" s="38"/>
      <c r="HV148" s="38"/>
      <c r="HW148" s="38"/>
      <c r="HX148" s="38"/>
      <c r="HY148" s="38"/>
      <c r="HZ148" s="38"/>
      <c r="IA148" s="38"/>
      <c r="IB148" s="38"/>
      <c r="IC148" s="38"/>
      <c r="ID148" s="38"/>
      <c r="IE148" s="38"/>
      <c r="IF148" s="38"/>
      <c r="IG148" s="38"/>
    </row>
    <row r="149" spans="1:241" s="39" customFormat="1" ht="12.75" x14ac:dyDescent="0.2">
      <c r="A149" s="33" t="s">
        <v>222</v>
      </c>
      <c r="B149" s="34"/>
      <c r="C149" s="43">
        <v>1734226</v>
      </c>
      <c r="D149" s="45"/>
      <c r="E149" s="44">
        <v>0</v>
      </c>
      <c r="F149" s="45"/>
      <c r="G149" s="43">
        <f t="shared" si="7"/>
        <v>1734226</v>
      </c>
      <c r="H149" s="43"/>
      <c r="I149" s="44">
        <v>1733844</v>
      </c>
      <c r="J149" s="43"/>
      <c r="K149" s="44">
        <f>G149-I149</f>
        <v>382</v>
      </c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</row>
    <row r="150" spans="1:241" s="39" customFormat="1" ht="12.75" x14ac:dyDescent="0.2">
      <c r="A150" s="33" t="s">
        <v>207</v>
      </c>
      <c r="B150" s="34" t="s">
        <v>4</v>
      </c>
      <c r="C150" s="43">
        <v>92488388</v>
      </c>
      <c r="D150" s="45"/>
      <c r="E150" s="44">
        <v>206914</v>
      </c>
      <c r="F150" s="45"/>
      <c r="G150" s="43">
        <f t="shared" si="7"/>
        <v>92695302</v>
      </c>
      <c r="H150" s="43"/>
      <c r="I150" s="44">
        <v>14528503</v>
      </c>
      <c r="J150" s="43"/>
      <c r="K150" s="44">
        <f>G150-I150</f>
        <v>78166799</v>
      </c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</row>
    <row r="151" spans="1:241" s="39" customFormat="1" ht="12.75" x14ac:dyDescent="0.2">
      <c r="A151" s="33" t="s">
        <v>173</v>
      </c>
      <c r="B151" s="34"/>
      <c r="C151" s="43">
        <v>45114</v>
      </c>
      <c r="D151" s="45"/>
      <c r="E151" s="44">
        <v>0</v>
      </c>
      <c r="F151" s="45"/>
      <c r="G151" s="43">
        <f t="shared" si="7"/>
        <v>45114</v>
      </c>
      <c r="H151" s="43"/>
      <c r="I151" s="44">
        <v>34279</v>
      </c>
      <c r="J151" s="43"/>
      <c r="K151" s="44">
        <f>G151-I151</f>
        <v>10835</v>
      </c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</row>
    <row r="152" spans="1:241" s="39" customFormat="1" ht="12.75" x14ac:dyDescent="0.2">
      <c r="A152" s="33" t="s">
        <v>88</v>
      </c>
      <c r="B152" s="34" t="s">
        <v>4</v>
      </c>
      <c r="C152" s="43">
        <v>36250766</v>
      </c>
      <c r="D152" s="36"/>
      <c r="E152" s="44">
        <f>261530+1350679+1197025</f>
        <v>2809234</v>
      </c>
      <c r="F152" s="45"/>
      <c r="G152" s="43">
        <f t="shared" si="7"/>
        <v>39060000</v>
      </c>
      <c r="H152" s="43"/>
      <c r="I152" s="44">
        <v>21679211</v>
      </c>
      <c r="J152" s="43"/>
      <c r="K152" s="44">
        <f t="shared" si="6"/>
        <v>17380789</v>
      </c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</row>
    <row r="153" spans="1:241" s="39" customFormat="1" ht="12.75" x14ac:dyDescent="0.2">
      <c r="A153" s="33" t="s">
        <v>220</v>
      </c>
      <c r="B153" s="34"/>
      <c r="C153" s="43">
        <v>1867418</v>
      </c>
      <c r="D153" s="36"/>
      <c r="E153" s="44">
        <v>11339</v>
      </c>
      <c r="F153" s="45"/>
      <c r="G153" s="43">
        <f t="shared" si="7"/>
        <v>1878757</v>
      </c>
      <c r="H153" s="43"/>
      <c r="I153" s="44">
        <v>46969</v>
      </c>
      <c r="J153" s="43"/>
      <c r="K153" s="44">
        <f t="shared" si="6"/>
        <v>1831788</v>
      </c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</row>
    <row r="154" spans="1:241" s="39" customFormat="1" ht="12.75" x14ac:dyDescent="0.2">
      <c r="A154" s="33" t="s">
        <v>89</v>
      </c>
      <c r="B154" s="34" t="s">
        <v>4</v>
      </c>
      <c r="C154" s="43">
        <v>175304</v>
      </c>
      <c r="D154" s="45"/>
      <c r="E154" s="44">
        <v>0</v>
      </c>
      <c r="F154" s="45"/>
      <c r="G154" s="43">
        <f t="shared" si="7"/>
        <v>175304</v>
      </c>
      <c r="H154" s="43"/>
      <c r="I154" s="44">
        <v>165522</v>
      </c>
      <c r="J154" s="43"/>
      <c r="K154" s="44">
        <f t="shared" si="6"/>
        <v>9782</v>
      </c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</row>
    <row r="155" spans="1:241" s="39" customFormat="1" ht="12.75" x14ac:dyDescent="0.2">
      <c r="A155" s="33" t="s">
        <v>90</v>
      </c>
      <c r="B155" s="34" t="s">
        <v>4</v>
      </c>
      <c r="C155" s="43">
        <v>224048</v>
      </c>
      <c r="D155" s="45"/>
      <c r="E155" s="44">
        <v>0</v>
      </c>
      <c r="F155" s="45"/>
      <c r="G155" s="43">
        <f t="shared" si="7"/>
        <v>224048</v>
      </c>
      <c r="H155" s="43"/>
      <c r="I155" s="44">
        <v>184840</v>
      </c>
      <c r="J155" s="43"/>
      <c r="K155" s="44">
        <f t="shared" si="6"/>
        <v>39208</v>
      </c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</row>
    <row r="156" spans="1:241" s="39" customFormat="1" ht="12.75" x14ac:dyDescent="0.2">
      <c r="A156" s="33" t="s">
        <v>91</v>
      </c>
      <c r="B156" s="34" t="s">
        <v>4</v>
      </c>
      <c r="C156" s="43">
        <v>202205</v>
      </c>
      <c r="D156" s="45"/>
      <c r="E156" s="44">
        <v>0</v>
      </c>
      <c r="F156" s="45"/>
      <c r="G156" s="43">
        <f t="shared" si="7"/>
        <v>202205</v>
      </c>
      <c r="H156" s="43"/>
      <c r="I156" s="44">
        <v>139059</v>
      </c>
      <c r="J156" s="43"/>
      <c r="K156" s="44">
        <f t="shared" si="6"/>
        <v>63146</v>
      </c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</row>
    <row r="157" spans="1:241" s="39" customFormat="1" ht="12.75" x14ac:dyDescent="0.2">
      <c r="A157" s="33" t="s">
        <v>155</v>
      </c>
      <c r="B157" s="34" t="s">
        <v>4</v>
      </c>
      <c r="C157" s="43">
        <v>844854</v>
      </c>
      <c r="D157" s="36"/>
      <c r="E157" s="44">
        <v>0</v>
      </c>
      <c r="F157" s="36"/>
      <c r="G157" s="43">
        <f t="shared" si="7"/>
        <v>844854</v>
      </c>
      <c r="H157" s="43"/>
      <c r="I157" s="44">
        <v>813447</v>
      </c>
      <c r="J157" s="43"/>
      <c r="K157" s="44">
        <f>G157-I157</f>
        <v>31407</v>
      </c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</row>
    <row r="158" spans="1:241" s="39" customFormat="1" ht="12.75" x14ac:dyDescent="0.2">
      <c r="A158" s="33" t="s">
        <v>156</v>
      </c>
      <c r="B158" s="34" t="s">
        <v>4</v>
      </c>
      <c r="C158" s="43">
        <v>4456293</v>
      </c>
      <c r="D158" s="45"/>
      <c r="E158" s="44">
        <v>0</v>
      </c>
      <c r="F158" s="45"/>
      <c r="G158" s="43">
        <f t="shared" si="7"/>
        <v>4456293</v>
      </c>
      <c r="H158" s="43"/>
      <c r="I158" s="44">
        <v>2919775</v>
      </c>
      <c r="J158" s="43"/>
      <c r="K158" s="44">
        <f>G158-I158</f>
        <v>1536518</v>
      </c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</row>
    <row r="159" spans="1:241" s="39" customFormat="1" ht="12.75" x14ac:dyDescent="0.2">
      <c r="A159" s="33" t="s">
        <v>92</v>
      </c>
      <c r="B159" s="34" t="s">
        <v>4</v>
      </c>
      <c r="C159" s="43">
        <v>1016374</v>
      </c>
      <c r="D159" s="45"/>
      <c r="E159" s="44">
        <v>0</v>
      </c>
      <c r="F159" s="45"/>
      <c r="G159" s="43">
        <f t="shared" si="7"/>
        <v>1016374</v>
      </c>
      <c r="H159" s="43"/>
      <c r="I159" s="44">
        <v>903159</v>
      </c>
      <c r="J159" s="43"/>
      <c r="K159" s="44">
        <f t="shared" si="6"/>
        <v>113215</v>
      </c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</row>
    <row r="160" spans="1:241" s="39" customFormat="1" ht="12.75" x14ac:dyDescent="0.2">
      <c r="A160" s="33" t="s">
        <v>93</v>
      </c>
      <c r="B160" s="34" t="s">
        <v>4</v>
      </c>
      <c r="C160" s="47">
        <v>237663</v>
      </c>
      <c r="D160" s="36"/>
      <c r="E160" s="48">
        <v>-45373</v>
      </c>
      <c r="F160" s="45"/>
      <c r="G160" s="49">
        <f t="shared" si="7"/>
        <v>192290</v>
      </c>
      <c r="H160" s="43"/>
      <c r="I160" s="48">
        <v>158336</v>
      </c>
      <c r="J160" s="43"/>
      <c r="K160" s="48">
        <f>G160-I160</f>
        <v>33954</v>
      </c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</row>
    <row r="161" spans="1:241" s="39" customFormat="1" ht="12.75" x14ac:dyDescent="0.2">
      <c r="A161" s="33"/>
      <c r="B161" s="34" t="s">
        <v>4</v>
      </c>
      <c r="C161" s="43"/>
      <c r="D161" s="45"/>
      <c r="E161" s="43"/>
      <c r="F161" s="45"/>
      <c r="G161" s="43"/>
      <c r="H161" s="43"/>
      <c r="I161" s="43"/>
      <c r="J161" s="43"/>
      <c r="K161" s="44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</row>
    <row r="162" spans="1:241" s="39" customFormat="1" ht="12.75" x14ac:dyDescent="0.2">
      <c r="A162" s="33" t="s">
        <v>135</v>
      </c>
      <c r="B162" s="34" t="s">
        <v>4</v>
      </c>
      <c r="C162" s="47">
        <f>SUM(C14:C161)</f>
        <v>926914692</v>
      </c>
      <c r="D162" s="45"/>
      <c r="E162" s="47">
        <f>SUM(E14:E161)</f>
        <v>9505114</v>
      </c>
      <c r="F162" s="45"/>
      <c r="G162" s="47">
        <f>+C162+E162</f>
        <v>936419806</v>
      </c>
      <c r="H162" s="43"/>
      <c r="I162" s="47">
        <f>SUM(I14:I161)</f>
        <v>383417419</v>
      </c>
      <c r="J162" s="43"/>
      <c r="K162" s="48">
        <f>G162-I162</f>
        <v>553002387</v>
      </c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</row>
    <row r="163" spans="1:241" s="39" customFormat="1" ht="12.75" x14ac:dyDescent="0.2">
      <c r="A163" s="33"/>
      <c r="B163" s="34" t="s">
        <v>4</v>
      </c>
      <c r="C163" s="43"/>
      <c r="D163" s="45"/>
      <c r="E163" s="43"/>
      <c r="F163" s="45"/>
      <c r="G163" s="43"/>
      <c r="H163" s="43"/>
      <c r="I163" s="43"/>
      <c r="J163" s="43"/>
      <c r="K163" s="44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</row>
    <row r="164" spans="1:241" s="39" customFormat="1" ht="12.75" x14ac:dyDescent="0.2">
      <c r="A164" s="33" t="s">
        <v>183</v>
      </c>
      <c r="B164" s="34" t="s">
        <v>4</v>
      </c>
      <c r="C164" s="43" t="s">
        <v>149</v>
      </c>
      <c r="D164" s="45"/>
      <c r="E164" s="43"/>
      <c r="F164" s="45" t="s">
        <v>4</v>
      </c>
      <c r="G164" s="43" t="s">
        <v>4</v>
      </c>
      <c r="H164" s="43"/>
      <c r="I164" s="43"/>
      <c r="J164" s="43"/>
      <c r="K164" s="44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</row>
    <row r="165" spans="1:241" s="39" customFormat="1" ht="12.75" x14ac:dyDescent="0.2">
      <c r="A165" s="33" t="s">
        <v>94</v>
      </c>
      <c r="B165" s="34" t="s">
        <v>4</v>
      </c>
      <c r="C165" s="43">
        <v>2537081</v>
      </c>
      <c r="D165" s="45"/>
      <c r="E165" s="44">
        <v>0</v>
      </c>
      <c r="F165" s="45"/>
      <c r="G165" s="43">
        <f>+C165+E165</f>
        <v>2537081</v>
      </c>
      <c r="H165" s="43"/>
      <c r="I165" s="44">
        <v>1422448</v>
      </c>
      <c r="J165" s="43"/>
      <c r="K165" s="44">
        <f t="shared" ref="K165:K237" si="8">G165-I165</f>
        <v>1114633</v>
      </c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</row>
    <row r="166" spans="1:241" s="39" customFormat="1" ht="12.75" x14ac:dyDescent="0.2">
      <c r="A166" s="33" t="s">
        <v>228</v>
      </c>
      <c r="B166" s="34"/>
      <c r="C166" s="43">
        <v>45170906</v>
      </c>
      <c r="D166" s="45"/>
      <c r="E166" s="44">
        <v>3722871</v>
      </c>
      <c r="F166" s="45"/>
      <c r="G166" s="43">
        <f t="shared" ref="G166:G240" si="9">+C166+E166</f>
        <v>48893777</v>
      </c>
      <c r="H166" s="43"/>
      <c r="I166" s="44">
        <f>93072+12541317</f>
        <v>12634389</v>
      </c>
      <c r="J166" s="43"/>
      <c r="K166" s="44">
        <f>G166-I166</f>
        <v>36259388</v>
      </c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</row>
    <row r="167" spans="1:241" s="39" customFormat="1" ht="12.75" x14ac:dyDescent="0.2">
      <c r="A167" s="33" t="s">
        <v>13</v>
      </c>
      <c r="B167" s="34" t="s">
        <v>4</v>
      </c>
      <c r="C167" s="43">
        <v>39805909</v>
      </c>
      <c r="D167" s="45"/>
      <c r="E167" s="44">
        <v>1680508</v>
      </c>
      <c r="F167" s="45"/>
      <c r="G167" s="43">
        <f t="shared" si="9"/>
        <v>41486417</v>
      </c>
      <c r="H167" s="43"/>
      <c r="I167" s="44">
        <v>19363814</v>
      </c>
      <c r="J167" s="43"/>
      <c r="K167" s="44">
        <f>G167-I167</f>
        <v>22122603</v>
      </c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8"/>
      <c r="GM167" s="38"/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8"/>
      <c r="HU167" s="38"/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/>
    </row>
    <row r="168" spans="1:241" s="39" customFormat="1" ht="12.75" x14ac:dyDescent="0.2">
      <c r="A168" s="33" t="s">
        <v>95</v>
      </c>
      <c r="B168" s="34" t="s">
        <v>4</v>
      </c>
      <c r="C168" s="43">
        <v>125893</v>
      </c>
      <c r="D168" s="45"/>
      <c r="E168" s="44">
        <v>0</v>
      </c>
      <c r="F168" s="45"/>
      <c r="G168" s="43">
        <f t="shared" si="9"/>
        <v>125893</v>
      </c>
      <c r="H168" s="43"/>
      <c r="I168" s="44">
        <v>112311</v>
      </c>
      <c r="J168" s="43"/>
      <c r="K168" s="44">
        <f t="shared" si="8"/>
        <v>13582</v>
      </c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</row>
    <row r="169" spans="1:241" s="39" customFormat="1" ht="12.75" x14ac:dyDescent="0.2">
      <c r="A169" s="33" t="s">
        <v>96</v>
      </c>
      <c r="B169" s="34" t="s">
        <v>4</v>
      </c>
      <c r="C169" s="43">
        <v>7022825</v>
      </c>
      <c r="D169" s="45"/>
      <c r="E169" s="44">
        <v>0</v>
      </c>
      <c r="F169" s="45"/>
      <c r="G169" s="43">
        <f t="shared" si="9"/>
        <v>7022825</v>
      </c>
      <c r="H169" s="43"/>
      <c r="I169" s="44">
        <v>3850004</v>
      </c>
      <c r="J169" s="43"/>
      <c r="K169" s="44">
        <f t="shared" si="8"/>
        <v>3172821</v>
      </c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</row>
    <row r="170" spans="1:241" s="39" customFormat="1" ht="12.75" x14ac:dyDescent="0.2">
      <c r="A170" s="33" t="s">
        <v>224</v>
      </c>
      <c r="B170" s="34"/>
      <c r="C170" s="43">
        <v>1422020</v>
      </c>
      <c r="D170" s="45"/>
      <c r="E170" s="44">
        <v>1032587</v>
      </c>
      <c r="F170" s="45"/>
      <c r="G170" s="43">
        <f t="shared" si="9"/>
        <v>2454607</v>
      </c>
      <c r="H170" s="43"/>
      <c r="I170" s="44">
        <v>61365</v>
      </c>
      <c r="J170" s="43"/>
      <c r="K170" s="44">
        <f t="shared" si="8"/>
        <v>2393242</v>
      </c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</row>
    <row r="171" spans="1:241" s="39" customFormat="1" ht="12.75" x14ac:dyDescent="0.2">
      <c r="A171" s="33" t="s">
        <v>97</v>
      </c>
      <c r="B171" s="34" t="s">
        <v>4</v>
      </c>
      <c r="C171" s="43">
        <v>105770</v>
      </c>
      <c r="D171" s="45"/>
      <c r="E171" s="44">
        <v>0</v>
      </c>
      <c r="F171" s="45"/>
      <c r="G171" s="43">
        <f t="shared" si="9"/>
        <v>105770</v>
      </c>
      <c r="H171" s="43"/>
      <c r="I171" s="44">
        <v>105683</v>
      </c>
      <c r="J171" s="43"/>
      <c r="K171" s="44">
        <f t="shared" si="8"/>
        <v>87</v>
      </c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</row>
    <row r="172" spans="1:241" s="39" customFormat="1" ht="12.75" x14ac:dyDescent="0.2">
      <c r="A172" s="33" t="s">
        <v>98</v>
      </c>
      <c r="B172" s="34" t="s">
        <v>4</v>
      </c>
      <c r="C172" s="43">
        <v>11982008</v>
      </c>
      <c r="D172" s="45"/>
      <c r="E172" s="44">
        <v>0</v>
      </c>
      <c r="F172" s="45"/>
      <c r="G172" s="43">
        <f t="shared" si="9"/>
        <v>11982008</v>
      </c>
      <c r="H172" s="43"/>
      <c r="I172" s="44">
        <v>3641191</v>
      </c>
      <c r="J172" s="43"/>
      <c r="K172" s="44">
        <f t="shared" si="8"/>
        <v>8340817</v>
      </c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</row>
    <row r="173" spans="1:241" s="39" customFormat="1" ht="12.75" x14ac:dyDescent="0.2">
      <c r="A173" s="33" t="s">
        <v>99</v>
      </c>
      <c r="B173" s="34" t="s">
        <v>4</v>
      </c>
      <c r="C173" s="43">
        <v>10508164</v>
      </c>
      <c r="D173" s="45"/>
      <c r="E173" s="44">
        <v>0</v>
      </c>
      <c r="F173" s="45"/>
      <c r="G173" s="43">
        <f t="shared" si="9"/>
        <v>10508164</v>
      </c>
      <c r="H173" s="43"/>
      <c r="I173" s="44">
        <v>1861359</v>
      </c>
      <c r="J173" s="43"/>
      <c r="K173" s="44">
        <f t="shared" si="8"/>
        <v>8646805</v>
      </c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</row>
    <row r="174" spans="1:241" s="39" customFormat="1" ht="12.75" x14ac:dyDescent="0.2">
      <c r="A174" s="33" t="s">
        <v>100</v>
      </c>
      <c r="B174" s="34" t="s">
        <v>4</v>
      </c>
      <c r="C174" s="43">
        <v>6135177</v>
      </c>
      <c r="D174" s="45"/>
      <c r="E174" s="44">
        <v>0</v>
      </c>
      <c r="F174" s="45"/>
      <c r="G174" s="43">
        <f t="shared" si="9"/>
        <v>6135177</v>
      </c>
      <c r="H174" s="43"/>
      <c r="I174" s="44">
        <v>3595251</v>
      </c>
      <c r="J174" s="43"/>
      <c r="K174" s="44">
        <f t="shared" si="8"/>
        <v>2539926</v>
      </c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</row>
    <row r="175" spans="1:241" s="39" customFormat="1" ht="12.75" x14ac:dyDescent="0.2">
      <c r="A175" s="33" t="s">
        <v>102</v>
      </c>
      <c r="B175" s="34" t="s">
        <v>4</v>
      </c>
      <c r="C175" s="43">
        <v>976719</v>
      </c>
      <c r="D175" s="45"/>
      <c r="E175" s="44">
        <v>0</v>
      </c>
      <c r="F175" s="45"/>
      <c r="G175" s="43">
        <f t="shared" si="9"/>
        <v>976719</v>
      </c>
      <c r="H175" s="43"/>
      <c r="I175" s="44">
        <v>550057</v>
      </c>
      <c r="J175" s="43"/>
      <c r="K175" s="44">
        <f t="shared" si="8"/>
        <v>426662</v>
      </c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</row>
    <row r="176" spans="1:241" s="39" customFormat="1" ht="12.75" x14ac:dyDescent="0.2">
      <c r="A176" s="33" t="s">
        <v>229</v>
      </c>
      <c r="B176" s="34"/>
      <c r="C176" s="43">
        <v>30395055</v>
      </c>
      <c r="D176" s="45"/>
      <c r="E176" s="44">
        <v>0</v>
      </c>
      <c r="F176" s="45"/>
      <c r="G176" s="43">
        <f t="shared" si="9"/>
        <v>30395055</v>
      </c>
      <c r="H176" s="43"/>
      <c r="I176" s="44">
        <v>3032666</v>
      </c>
      <c r="J176" s="43"/>
      <c r="K176" s="44">
        <f>G176-I176</f>
        <v>27362389</v>
      </c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</row>
    <row r="177" spans="1:241" s="39" customFormat="1" ht="12.75" x14ac:dyDescent="0.2">
      <c r="A177" s="33" t="s">
        <v>103</v>
      </c>
      <c r="B177" s="34" t="s">
        <v>4</v>
      </c>
      <c r="C177" s="43">
        <v>16570328</v>
      </c>
      <c r="D177" s="45"/>
      <c r="E177" s="44">
        <v>0</v>
      </c>
      <c r="F177" s="45"/>
      <c r="G177" s="43">
        <f t="shared" si="9"/>
        <v>16570328</v>
      </c>
      <c r="H177" s="43"/>
      <c r="I177" s="44">
        <v>8285165</v>
      </c>
      <c r="J177" s="43"/>
      <c r="K177" s="44">
        <f t="shared" si="8"/>
        <v>8285163</v>
      </c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</row>
    <row r="178" spans="1:241" s="39" customFormat="1" ht="12.75" x14ac:dyDescent="0.2">
      <c r="A178" s="33" t="s">
        <v>104</v>
      </c>
      <c r="B178" s="34" t="s">
        <v>4</v>
      </c>
      <c r="C178" s="43">
        <v>2992303</v>
      </c>
      <c r="D178" s="45"/>
      <c r="E178" s="44">
        <v>0</v>
      </c>
      <c r="F178" s="45"/>
      <c r="G178" s="43">
        <f t="shared" si="9"/>
        <v>2992303</v>
      </c>
      <c r="H178" s="43"/>
      <c r="I178" s="44">
        <v>728261</v>
      </c>
      <c r="J178" s="43"/>
      <c r="K178" s="44">
        <f t="shared" si="8"/>
        <v>2264042</v>
      </c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</row>
    <row r="179" spans="1:241" s="39" customFormat="1" ht="12.75" x14ac:dyDescent="0.2">
      <c r="A179" s="33" t="s">
        <v>35</v>
      </c>
      <c r="B179" s="34" t="s">
        <v>4</v>
      </c>
      <c r="C179" s="43">
        <v>756602</v>
      </c>
      <c r="D179" s="45"/>
      <c r="E179" s="44">
        <v>0</v>
      </c>
      <c r="F179" s="45"/>
      <c r="G179" s="43">
        <f t="shared" si="9"/>
        <v>756602</v>
      </c>
      <c r="H179" s="43"/>
      <c r="I179" s="44">
        <v>666579</v>
      </c>
      <c r="J179" s="43"/>
      <c r="K179" s="44">
        <f>G179-I179</f>
        <v>90023</v>
      </c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</row>
    <row r="180" spans="1:241" s="39" customFormat="1" ht="12.75" x14ac:dyDescent="0.2">
      <c r="A180" s="33" t="s">
        <v>37</v>
      </c>
      <c r="B180" s="34" t="s">
        <v>4</v>
      </c>
      <c r="C180" s="43">
        <v>11169508</v>
      </c>
      <c r="D180" s="45"/>
      <c r="E180" s="44">
        <v>81571</v>
      </c>
      <c r="F180" s="45"/>
      <c r="G180" s="43">
        <f t="shared" si="9"/>
        <v>11251079</v>
      </c>
      <c r="H180" s="43"/>
      <c r="I180" s="44">
        <v>4617629</v>
      </c>
      <c r="J180" s="43"/>
      <c r="K180" s="44">
        <f>G180-I180</f>
        <v>6633450</v>
      </c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</row>
    <row r="181" spans="1:241" s="39" customFormat="1" ht="12.75" x14ac:dyDescent="0.2">
      <c r="A181" s="33" t="s">
        <v>105</v>
      </c>
      <c r="B181" s="34" t="s">
        <v>4</v>
      </c>
      <c r="C181" s="43">
        <v>4619270</v>
      </c>
      <c r="D181" s="45"/>
      <c r="E181" s="44">
        <v>0</v>
      </c>
      <c r="F181" s="45"/>
      <c r="G181" s="43">
        <f t="shared" si="9"/>
        <v>4619270</v>
      </c>
      <c r="H181" s="43"/>
      <c r="I181" s="44">
        <v>2982059</v>
      </c>
      <c r="J181" s="43"/>
      <c r="K181" s="44">
        <f t="shared" si="8"/>
        <v>1637211</v>
      </c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</row>
    <row r="182" spans="1:241" s="39" customFormat="1" ht="12.75" x14ac:dyDescent="0.2">
      <c r="A182" s="33" t="s">
        <v>175</v>
      </c>
      <c r="B182" s="34"/>
      <c r="C182" s="43">
        <v>23138424</v>
      </c>
      <c r="D182" s="45"/>
      <c r="E182" s="44">
        <v>0</v>
      </c>
      <c r="F182" s="45"/>
      <c r="G182" s="43">
        <f t="shared" si="9"/>
        <v>23138424</v>
      </c>
      <c r="H182" s="43"/>
      <c r="I182" s="44">
        <v>5894507</v>
      </c>
      <c r="J182" s="43"/>
      <c r="K182" s="44">
        <f t="shared" si="8"/>
        <v>17243917</v>
      </c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</row>
    <row r="183" spans="1:241" s="39" customFormat="1" ht="12.75" x14ac:dyDescent="0.2">
      <c r="A183" s="33" t="s">
        <v>146</v>
      </c>
      <c r="B183" s="34" t="s">
        <v>4</v>
      </c>
      <c r="C183" s="44">
        <v>568203</v>
      </c>
      <c r="D183" s="45"/>
      <c r="E183" s="44">
        <v>0</v>
      </c>
      <c r="F183" s="45"/>
      <c r="G183" s="43">
        <f t="shared" si="9"/>
        <v>568203</v>
      </c>
      <c r="H183" s="43"/>
      <c r="I183" s="44">
        <v>458195</v>
      </c>
      <c r="J183" s="43"/>
      <c r="K183" s="44">
        <f t="shared" si="8"/>
        <v>110008</v>
      </c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</row>
    <row r="184" spans="1:241" s="39" customFormat="1" ht="12.75" x14ac:dyDescent="0.2">
      <c r="A184" s="33" t="s">
        <v>106</v>
      </c>
      <c r="B184" s="34" t="s">
        <v>4</v>
      </c>
      <c r="C184" s="43">
        <v>108310</v>
      </c>
      <c r="D184" s="45"/>
      <c r="E184" s="44">
        <v>0</v>
      </c>
      <c r="F184" s="45"/>
      <c r="G184" s="43">
        <f t="shared" si="9"/>
        <v>108310</v>
      </c>
      <c r="H184" s="43"/>
      <c r="I184" s="44">
        <v>108310</v>
      </c>
      <c r="J184" s="43"/>
      <c r="K184" s="44">
        <f t="shared" si="8"/>
        <v>0</v>
      </c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</row>
    <row r="185" spans="1:241" s="39" customFormat="1" ht="12.75" x14ac:dyDescent="0.2">
      <c r="A185" s="33" t="s">
        <v>107</v>
      </c>
      <c r="B185" s="34" t="s">
        <v>4</v>
      </c>
      <c r="C185" s="43">
        <v>2317043</v>
      </c>
      <c r="D185" s="45"/>
      <c r="E185" s="44">
        <v>0</v>
      </c>
      <c r="F185" s="45"/>
      <c r="G185" s="43">
        <f t="shared" si="9"/>
        <v>2317043</v>
      </c>
      <c r="H185" s="43"/>
      <c r="I185" s="44">
        <v>2156895</v>
      </c>
      <c r="J185" s="43"/>
      <c r="K185" s="44">
        <f t="shared" si="8"/>
        <v>160148</v>
      </c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</row>
    <row r="186" spans="1:241" s="39" customFormat="1" ht="12.75" x14ac:dyDescent="0.2">
      <c r="A186" s="33" t="s">
        <v>108</v>
      </c>
      <c r="B186" s="34" t="s">
        <v>4</v>
      </c>
      <c r="C186" s="43">
        <v>808822</v>
      </c>
      <c r="D186" s="45"/>
      <c r="E186" s="44">
        <v>0</v>
      </c>
      <c r="F186" s="45"/>
      <c r="G186" s="43">
        <f t="shared" si="9"/>
        <v>808822</v>
      </c>
      <c r="H186" s="43"/>
      <c r="I186" s="44">
        <v>479403</v>
      </c>
      <c r="J186" s="43"/>
      <c r="K186" s="44">
        <f t="shared" si="8"/>
        <v>329419</v>
      </c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</row>
    <row r="187" spans="1:241" s="39" customFormat="1" ht="12.75" x14ac:dyDescent="0.2">
      <c r="A187" s="33" t="s">
        <v>109</v>
      </c>
      <c r="B187" s="34" t="s">
        <v>4</v>
      </c>
      <c r="C187" s="43">
        <v>5099781</v>
      </c>
      <c r="D187" s="45"/>
      <c r="E187" s="44">
        <v>0</v>
      </c>
      <c r="F187" s="45"/>
      <c r="G187" s="43">
        <f t="shared" si="9"/>
        <v>5099781</v>
      </c>
      <c r="H187" s="43"/>
      <c r="I187" s="44">
        <v>4792784</v>
      </c>
      <c r="J187" s="43"/>
      <c r="K187" s="44">
        <f t="shared" si="8"/>
        <v>306997</v>
      </c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</row>
    <row r="188" spans="1:241" s="39" customFormat="1" ht="12.75" x14ac:dyDescent="0.2">
      <c r="A188" s="33" t="s">
        <v>209</v>
      </c>
      <c r="B188" s="34"/>
      <c r="C188" s="43">
        <v>1399913</v>
      </c>
      <c r="D188" s="45"/>
      <c r="E188" s="44">
        <v>0</v>
      </c>
      <c r="F188" s="45"/>
      <c r="G188" s="43">
        <f t="shared" si="9"/>
        <v>1399913</v>
      </c>
      <c r="H188" s="43"/>
      <c r="I188" s="44">
        <v>200306</v>
      </c>
      <c r="J188" s="43"/>
      <c r="K188" s="44">
        <f t="shared" si="8"/>
        <v>1199607</v>
      </c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</row>
    <row r="189" spans="1:241" s="39" customFormat="1" ht="12.75" x14ac:dyDescent="0.2">
      <c r="A189" s="33" t="s">
        <v>216</v>
      </c>
      <c r="B189" s="34"/>
      <c r="C189" s="43">
        <v>5380427</v>
      </c>
      <c r="D189" s="45"/>
      <c r="E189" s="44">
        <v>0</v>
      </c>
      <c r="F189" s="45"/>
      <c r="G189" s="43">
        <f t="shared" si="9"/>
        <v>5380427</v>
      </c>
      <c r="H189" s="43"/>
      <c r="I189" s="44">
        <v>401372</v>
      </c>
      <c r="J189" s="43"/>
      <c r="K189" s="44">
        <f t="shared" si="8"/>
        <v>4979055</v>
      </c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</row>
    <row r="190" spans="1:241" s="39" customFormat="1" ht="12.75" x14ac:dyDescent="0.2">
      <c r="A190" s="33" t="s">
        <v>217</v>
      </c>
      <c r="B190" s="34"/>
      <c r="C190" s="43">
        <v>12424090</v>
      </c>
      <c r="D190" s="45"/>
      <c r="E190" s="44">
        <v>0</v>
      </c>
      <c r="F190" s="45"/>
      <c r="G190" s="43">
        <f t="shared" si="9"/>
        <v>12424090</v>
      </c>
      <c r="H190" s="43"/>
      <c r="I190" s="44">
        <v>1242409</v>
      </c>
      <c r="J190" s="43"/>
      <c r="K190" s="44">
        <f t="shared" si="8"/>
        <v>11181681</v>
      </c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</row>
    <row r="191" spans="1:241" s="39" customFormat="1" ht="12.75" x14ac:dyDescent="0.2">
      <c r="A191" s="33" t="s">
        <v>110</v>
      </c>
      <c r="B191" s="34" t="s">
        <v>4</v>
      </c>
      <c r="C191" s="43">
        <v>2584235</v>
      </c>
      <c r="D191" s="45"/>
      <c r="E191" s="44">
        <v>0</v>
      </c>
      <c r="F191" s="45"/>
      <c r="G191" s="43">
        <f t="shared" si="9"/>
        <v>2584235</v>
      </c>
      <c r="H191" s="43"/>
      <c r="I191" s="44">
        <v>2232785</v>
      </c>
      <c r="J191" s="43"/>
      <c r="K191" s="44">
        <f t="shared" si="8"/>
        <v>351450</v>
      </c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</row>
    <row r="192" spans="1:241" s="39" customFormat="1" ht="12.75" x14ac:dyDescent="0.2">
      <c r="A192" s="33" t="s">
        <v>111</v>
      </c>
      <c r="B192" s="34" t="s">
        <v>4</v>
      </c>
      <c r="C192" s="43">
        <v>752198</v>
      </c>
      <c r="D192" s="45"/>
      <c r="E192" s="44">
        <v>0</v>
      </c>
      <c r="F192" s="45"/>
      <c r="G192" s="43">
        <f t="shared" si="9"/>
        <v>752198</v>
      </c>
      <c r="H192" s="43"/>
      <c r="I192" s="44">
        <v>495735</v>
      </c>
      <c r="J192" s="43"/>
      <c r="K192" s="44">
        <f t="shared" si="8"/>
        <v>256463</v>
      </c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</row>
    <row r="193" spans="1:241" s="39" customFormat="1" ht="12.75" x14ac:dyDescent="0.2">
      <c r="A193" s="33" t="s">
        <v>112</v>
      </c>
      <c r="B193" s="34" t="s">
        <v>4</v>
      </c>
      <c r="C193" s="43">
        <v>597826</v>
      </c>
      <c r="D193" s="45"/>
      <c r="E193" s="44">
        <v>0</v>
      </c>
      <c r="F193" s="45"/>
      <c r="G193" s="43">
        <f t="shared" si="9"/>
        <v>597826</v>
      </c>
      <c r="H193" s="43"/>
      <c r="I193" s="44">
        <v>299695</v>
      </c>
      <c r="J193" s="43"/>
      <c r="K193" s="44">
        <f t="shared" si="8"/>
        <v>298131</v>
      </c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</row>
    <row r="194" spans="1:241" s="39" customFormat="1" ht="12.75" x14ac:dyDescent="0.2">
      <c r="A194" s="33" t="s">
        <v>113</v>
      </c>
      <c r="B194" s="34" t="s">
        <v>4</v>
      </c>
      <c r="C194" s="43">
        <v>114453</v>
      </c>
      <c r="D194" s="45"/>
      <c r="E194" s="44">
        <v>0</v>
      </c>
      <c r="F194" s="45"/>
      <c r="G194" s="43">
        <f t="shared" si="9"/>
        <v>114453</v>
      </c>
      <c r="H194" s="43"/>
      <c r="I194" s="44">
        <v>114453</v>
      </c>
      <c r="J194" s="43"/>
      <c r="K194" s="44">
        <f t="shared" si="8"/>
        <v>0</v>
      </c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</row>
    <row r="195" spans="1:241" s="39" customFormat="1" ht="12.75" x14ac:dyDescent="0.2">
      <c r="A195" s="33" t="s">
        <v>202</v>
      </c>
      <c r="B195" s="34" t="s">
        <v>4</v>
      </c>
      <c r="C195" s="43">
        <v>17688713</v>
      </c>
      <c r="D195" s="45"/>
      <c r="E195" s="44">
        <v>0</v>
      </c>
      <c r="F195" s="45"/>
      <c r="G195" s="43">
        <f t="shared" si="9"/>
        <v>17688713</v>
      </c>
      <c r="H195" s="43"/>
      <c r="I195" s="44">
        <v>3799807</v>
      </c>
      <c r="J195" s="43"/>
      <c r="K195" s="44">
        <f t="shared" si="8"/>
        <v>13888906</v>
      </c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</row>
    <row r="196" spans="1:241" s="39" customFormat="1" ht="12.75" x14ac:dyDescent="0.2">
      <c r="A196" s="33" t="s">
        <v>203</v>
      </c>
      <c r="B196" s="34" t="s">
        <v>4</v>
      </c>
      <c r="C196" s="43">
        <v>17861547</v>
      </c>
      <c r="D196" s="45"/>
      <c r="E196" s="44">
        <v>0</v>
      </c>
      <c r="F196" s="45"/>
      <c r="G196" s="43">
        <f t="shared" si="9"/>
        <v>17861547</v>
      </c>
      <c r="H196" s="43"/>
      <c r="I196" s="44">
        <v>4839466</v>
      </c>
      <c r="J196" s="43"/>
      <c r="K196" s="44">
        <f t="shared" si="8"/>
        <v>13022081</v>
      </c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</row>
    <row r="197" spans="1:241" s="39" customFormat="1" ht="12.75" x14ac:dyDescent="0.2">
      <c r="A197" s="33" t="s">
        <v>114</v>
      </c>
      <c r="B197" s="34" t="s">
        <v>4</v>
      </c>
      <c r="C197" s="43">
        <v>602443</v>
      </c>
      <c r="D197" s="45"/>
      <c r="E197" s="44">
        <v>0</v>
      </c>
      <c r="F197" s="45"/>
      <c r="G197" s="43">
        <f t="shared" si="9"/>
        <v>602443</v>
      </c>
      <c r="H197" s="43"/>
      <c r="I197" s="44">
        <v>305764</v>
      </c>
      <c r="J197" s="43"/>
      <c r="K197" s="44">
        <f t="shared" si="8"/>
        <v>296679</v>
      </c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</row>
    <row r="198" spans="1:241" s="39" customFormat="1" ht="12.75" x14ac:dyDescent="0.2">
      <c r="A198" s="33" t="s">
        <v>115</v>
      </c>
      <c r="B198" s="34" t="s">
        <v>4</v>
      </c>
      <c r="C198" s="43">
        <v>3547118</v>
      </c>
      <c r="D198" s="45"/>
      <c r="E198" s="44">
        <v>0</v>
      </c>
      <c r="F198" s="45"/>
      <c r="G198" s="43">
        <f t="shared" si="9"/>
        <v>3547118</v>
      </c>
      <c r="H198" s="43"/>
      <c r="I198" s="44">
        <v>3181680</v>
      </c>
      <c r="J198" s="43"/>
      <c r="K198" s="44">
        <f t="shared" si="8"/>
        <v>365438</v>
      </c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</row>
    <row r="199" spans="1:241" s="39" customFormat="1" ht="12.75" x14ac:dyDescent="0.2">
      <c r="A199" s="33" t="s">
        <v>116</v>
      </c>
      <c r="B199" s="34" t="s">
        <v>4</v>
      </c>
      <c r="C199" s="43">
        <v>1046631</v>
      </c>
      <c r="D199" s="45"/>
      <c r="E199" s="44">
        <v>0</v>
      </c>
      <c r="F199" s="45"/>
      <c r="G199" s="43">
        <f t="shared" si="9"/>
        <v>1046631</v>
      </c>
      <c r="H199" s="43"/>
      <c r="I199" s="44">
        <v>862111</v>
      </c>
      <c r="J199" s="43"/>
      <c r="K199" s="44">
        <f t="shared" si="8"/>
        <v>184520</v>
      </c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</row>
    <row r="200" spans="1:241" s="39" customFormat="1" ht="12.75" x14ac:dyDescent="0.2">
      <c r="A200" s="33" t="s">
        <v>117</v>
      </c>
      <c r="B200" s="34" t="s">
        <v>4</v>
      </c>
      <c r="C200" s="43">
        <v>9465350</v>
      </c>
      <c r="D200" s="36"/>
      <c r="E200" s="44">
        <v>1303713</v>
      </c>
      <c r="F200" s="45"/>
      <c r="G200" s="43">
        <f t="shared" si="9"/>
        <v>10769063</v>
      </c>
      <c r="H200" s="43"/>
      <c r="I200" s="44">
        <v>5119980</v>
      </c>
      <c r="J200" s="43"/>
      <c r="K200" s="44">
        <f t="shared" si="8"/>
        <v>5649083</v>
      </c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</row>
    <row r="201" spans="1:241" s="39" customFormat="1" ht="12.75" x14ac:dyDescent="0.2">
      <c r="A201" s="33" t="s">
        <v>69</v>
      </c>
      <c r="B201" s="34" t="s">
        <v>4</v>
      </c>
      <c r="C201" s="43">
        <v>8118791</v>
      </c>
      <c r="D201" s="45"/>
      <c r="E201" s="44">
        <v>-26700</v>
      </c>
      <c r="F201" s="45"/>
      <c r="G201" s="43">
        <f t="shared" si="9"/>
        <v>8092091</v>
      </c>
      <c r="H201" s="43"/>
      <c r="I201" s="44">
        <v>3646526</v>
      </c>
      <c r="J201" s="43"/>
      <c r="K201" s="44">
        <f>G201-I201</f>
        <v>4445565</v>
      </c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</row>
    <row r="202" spans="1:241" s="39" customFormat="1" ht="12.75" x14ac:dyDescent="0.2">
      <c r="A202" s="33" t="s">
        <v>235</v>
      </c>
      <c r="B202" s="34"/>
      <c r="C202" s="43"/>
      <c r="D202" s="45"/>
      <c r="E202" s="44"/>
      <c r="F202" s="45"/>
      <c r="G202" s="43"/>
      <c r="H202" s="43"/>
      <c r="I202" s="44"/>
      <c r="J202" s="43"/>
      <c r="K202" s="44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</row>
    <row r="203" spans="1:241" s="39" customFormat="1" ht="12.75" x14ac:dyDescent="0.2">
      <c r="A203" s="33" t="s">
        <v>236</v>
      </c>
      <c r="B203" s="34"/>
      <c r="C203" s="43">
        <v>0</v>
      </c>
      <c r="D203" s="45"/>
      <c r="E203" s="44">
        <v>20408320</v>
      </c>
      <c r="F203" s="45"/>
      <c r="G203" s="43">
        <f t="shared" si="9"/>
        <v>20408320</v>
      </c>
      <c r="H203" s="43"/>
      <c r="I203" s="44">
        <v>510208</v>
      </c>
      <c r="J203" s="43"/>
      <c r="K203" s="44">
        <f t="shared" ref="K203:K212" si="10">G203-I203</f>
        <v>19898112</v>
      </c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</row>
    <row r="204" spans="1:241" s="39" customFormat="1" ht="12.75" x14ac:dyDescent="0.2">
      <c r="A204" s="33" t="s">
        <v>237</v>
      </c>
      <c r="B204" s="34"/>
      <c r="C204" s="43">
        <v>0</v>
      </c>
      <c r="D204" s="45"/>
      <c r="E204" s="43">
        <v>39600574</v>
      </c>
      <c r="F204" s="45"/>
      <c r="G204" s="43">
        <f t="shared" si="9"/>
        <v>39600574</v>
      </c>
      <c r="H204" s="43"/>
      <c r="I204" s="44">
        <v>990014</v>
      </c>
      <c r="J204" s="43"/>
      <c r="K204" s="44">
        <f t="shared" si="10"/>
        <v>38610560</v>
      </c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</row>
    <row r="205" spans="1:241" s="39" customFormat="1" ht="12.75" x14ac:dyDescent="0.2">
      <c r="A205" s="33" t="s">
        <v>238</v>
      </c>
      <c r="B205" s="34"/>
      <c r="C205" s="43">
        <v>0</v>
      </c>
      <c r="D205" s="45"/>
      <c r="E205" s="43">
        <v>20258164</v>
      </c>
      <c r="F205" s="45"/>
      <c r="G205" s="43">
        <f t="shared" si="9"/>
        <v>20258164</v>
      </c>
      <c r="H205" s="43"/>
      <c r="I205" s="44">
        <v>506454</v>
      </c>
      <c r="J205" s="43"/>
      <c r="K205" s="44">
        <f t="shared" si="10"/>
        <v>19751710</v>
      </c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</row>
    <row r="206" spans="1:241" s="39" customFormat="1" ht="12.75" x14ac:dyDescent="0.2">
      <c r="A206" s="33" t="s">
        <v>239</v>
      </c>
      <c r="B206" s="34"/>
      <c r="C206" s="43">
        <v>0</v>
      </c>
      <c r="D206" s="45"/>
      <c r="E206" s="43">
        <v>6834836</v>
      </c>
      <c r="F206" s="45"/>
      <c r="G206" s="43">
        <f t="shared" si="9"/>
        <v>6834836</v>
      </c>
      <c r="H206" s="43"/>
      <c r="I206" s="44">
        <v>170871</v>
      </c>
      <c r="J206" s="43"/>
      <c r="K206" s="44">
        <f t="shared" si="10"/>
        <v>6663965</v>
      </c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</row>
    <row r="207" spans="1:241" s="39" customFormat="1" ht="12.75" x14ac:dyDescent="0.2">
      <c r="A207" s="33" t="s">
        <v>240</v>
      </c>
      <c r="B207" s="34"/>
      <c r="C207" s="43">
        <v>0</v>
      </c>
      <c r="D207" s="45"/>
      <c r="E207" s="43">
        <v>20258366</v>
      </c>
      <c r="F207" s="45"/>
      <c r="G207" s="43">
        <f t="shared" si="9"/>
        <v>20258366</v>
      </c>
      <c r="H207" s="43"/>
      <c r="I207" s="44">
        <v>506459</v>
      </c>
      <c r="J207" s="43"/>
      <c r="K207" s="44">
        <f t="shared" si="10"/>
        <v>19751907</v>
      </c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</row>
    <row r="208" spans="1:241" s="39" customFormat="1" ht="12.75" x14ac:dyDescent="0.2">
      <c r="A208" s="33" t="s">
        <v>241</v>
      </c>
      <c r="B208" s="34"/>
      <c r="C208" s="43">
        <v>0</v>
      </c>
      <c r="D208" s="45"/>
      <c r="E208" s="43">
        <v>20408320</v>
      </c>
      <c r="F208" s="45"/>
      <c r="G208" s="43">
        <f t="shared" si="9"/>
        <v>20408320</v>
      </c>
      <c r="H208" s="43"/>
      <c r="I208" s="44">
        <v>510208</v>
      </c>
      <c r="J208" s="43"/>
      <c r="K208" s="44">
        <f t="shared" si="10"/>
        <v>19898112</v>
      </c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</row>
    <row r="209" spans="1:241" s="39" customFormat="1" ht="12.75" x14ac:dyDescent="0.2">
      <c r="A209" s="33" t="s">
        <v>242</v>
      </c>
      <c r="B209" s="34"/>
      <c r="C209" s="43">
        <v>0</v>
      </c>
      <c r="D209" s="45"/>
      <c r="E209" s="43">
        <v>21112838</v>
      </c>
      <c r="F209" s="45"/>
      <c r="G209" s="43">
        <f t="shared" si="9"/>
        <v>21112838</v>
      </c>
      <c r="H209" s="43"/>
      <c r="I209" s="44">
        <v>527821</v>
      </c>
      <c r="J209" s="43"/>
      <c r="K209" s="44">
        <f t="shared" si="10"/>
        <v>20585017</v>
      </c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</row>
    <row r="210" spans="1:241" s="39" customFormat="1" ht="12.75" x14ac:dyDescent="0.2">
      <c r="A210" s="33" t="s">
        <v>243</v>
      </c>
      <c r="B210" s="34"/>
      <c r="C210" s="43">
        <v>0</v>
      </c>
      <c r="D210" s="45"/>
      <c r="E210" s="43">
        <v>19577086</v>
      </c>
      <c r="F210" s="45"/>
      <c r="G210" s="43">
        <f t="shared" si="9"/>
        <v>19577086</v>
      </c>
      <c r="H210" s="43"/>
      <c r="I210" s="44">
        <v>489427</v>
      </c>
      <c r="J210" s="43"/>
      <c r="K210" s="44">
        <f t="shared" si="10"/>
        <v>19087659</v>
      </c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</row>
    <row r="211" spans="1:241" s="39" customFormat="1" ht="12.75" x14ac:dyDescent="0.2">
      <c r="A211" s="33" t="s">
        <v>244</v>
      </c>
      <c r="B211" s="34"/>
      <c r="C211" s="43">
        <v>0</v>
      </c>
      <c r="D211" s="45"/>
      <c r="E211" s="43">
        <v>32759314</v>
      </c>
      <c r="F211" s="45"/>
      <c r="G211" s="43">
        <f t="shared" si="9"/>
        <v>32759314</v>
      </c>
      <c r="H211" s="43"/>
      <c r="I211" s="44">
        <v>818983</v>
      </c>
      <c r="J211" s="43"/>
      <c r="K211" s="44">
        <f t="shared" si="10"/>
        <v>31940331</v>
      </c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</row>
    <row r="212" spans="1:241" s="39" customFormat="1" ht="12.75" x14ac:dyDescent="0.2">
      <c r="A212" s="33" t="s">
        <v>245</v>
      </c>
      <c r="B212" s="34"/>
      <c r="C212" s="43">
        <v>0</v>
      </c>
      <c r="D212" s="45"/>
      <c r="E212" s="43">
        <v>6859410</v>
      </c>
      <c r="F212" s="45"/>
      <c r="G212" s="43">
        <f t="shared" si="9"/>
        <v>6859410</v>
      </c>
      <c r="H212" s="43"/>
      <c r="I212" s="44">
        <v>342970</v>
      </c>
      <c r="J212" s="43"/>
      <c r="K212" s="44">
        <f t="shared" si="10"/>
        <v>6516440</v>
      </c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</row>
    <row r="213" spans="1:241" s="39" customFormat="1" ht="12.75" x14ac:dyDescent="0.2">
      <c r="A213" s="33" t="s">
        <v>118</v>
      </c>
      <c r="B213" s="34" t="s">
        <v>4</v>
      </c>
      <c r="C213" s="43">
        <v>486542</v>
      </c>
      <c r="D213" s="45"/>
      <c r="E213" s="44">
        <v>0</v>
      </c>
      <c r="F213" s="45"/>
      <c r="G213" s="43">
        <f t="shared" si="9"/>
        <v>486542</v>
      </c>
      <c r="H213" s="43"/>
      <c r="I213" s="44">
        <v>352742</v>
      </c>
      <c r="J213" s="43"/>
      <c r="K213" s="44">
        <f t="shared" si="8"/>
        <v>133800</v>
      </c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</row>
    <row r="214" spans="1:241" s="39" customFormat="1" ht="12.75" x14ac:dyDescent="0.2">
      <c r="A214" s="33" t="s">
        <v>161</v>
      </c>
      <c r="B214" s="34"/>
      <c r="C214" s="43">
        <v>26421302</v>
      </c>
      <c r="D214" s="45"/>
      <c r="E214" s="44">
        <v>0</v>
      </c>
      <c r="F214" s="45"/>
      <c r="G214" s="43">
        <f t="shared" si="9"/>
        <v>26421302</v>
      </c>
      <c r="H214" s="43"/>
      <c r="I214" s="44">
        <v>4428528</v>
      </c>
      <c r="J214" s="43"/>
      <c r="K214" s="44">
        <f t="shared" si="8"/>
        <v>21992774</v>
      </c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</row>
    <row r="215" spans="1:241" s="39" customFormat="1" ht="12.75" x14ac:dyDescent="0.2">
      <c r="A215" s="33" t="s">
        <v>119</v>
      </c>
      <c r="B215" s="34" t="s">
        <v>4</v>
      </c>
      <c r="C215" s="43">
        <v>707928</v>
      </c>
      <c r="D215" s="45"/>
      <c r="E215" s="44">
        <v>0</v>
      </c>
      <c r="F215" s="45"/>
      <c r="G215" s="43">
        <f t="shared" si="9"/>
        <v>707928</v>
      </c>
      <c r="H215" s="43"/>
      <c r="I215" s="44">
        <v>267744</v>
      </c>
      <c r="J215" s="43"/>
      <c r="K215" s="44">
        <f t="shared" si="8"/>
        <v>440184</v>
      </c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</row>
    <row r="216" spans="1:241" s="39" customFormat="1" ht="12.75" x14ac:dyDescent="0.2">
      <c r="A216" s="33" t="s">
        <v>147</v>
      </c>
      <c r="B216" s="34"/>
      <c r="C216" s="43">
        <v>44841145</v>
      </c>
      <c r="D216" s="45"/>
      <c r="E216" s="44">
        <v>0</v>
      </c>
      <c r="F216" s="45"/>
      <c r="G216" s="43">
        <f t="shared" si="9"/>
        <v>44841145</v>
      </c>
      <c r="H216" s="43"/>
      <c r="I216" s="44">
        <v>10206066</v>
      </c>
      <c r="J216" s="43"/>
      <c r="K216" s="44">
        <f t="shared" si="8"/>
        <v>34635079</v>
      </c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</row>
    <row r="217" spans="1:241" s="39" customFormat="1" ht="12.75" x14ac:dyDescent="0.2">
      <c r="A217" s="33" t="s">
        <v>178</v>
      </c>
      <c r="B217" s="34"/>
      <c r="C217" s="43">
        <v>582420</v>
      </c>
      <c r="D217" s="45"/>
      <c r="E217" s="44">
        <v>0</v>
      </c>
      <c r="F217" s="45"/>
      <c r="G217" s="43">
        <f t="shared" si="9"/>
        <v>582420</v>
      </c>
      <c r="H217" s="43"/>
      <c r="I217" s="44">
        <v>174726</v>
      </c>
      <c r="J217" s="43"/>
      <c r="K217" s="44">
        <f t="shared" si="8"/>
        <v>407694</v>
      </c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</row>
    <row r="218" spans="1:241" s="39" customFormat="1" ht="12.75" x14ac:dyDescent="0.2">
      <c r="A218" s="33" t="s">
        <v>121</v>
      </c>
      <c r="B218" s="34" t="s">
        <v>4</v>
      </c>
      <c r="C218" s="43">
        <v>70492</v>
      </c>
      <c r="D218" s="45"/>
      <c r="E218" s="44">
        <v>0</v>
      </c>
      <c r="F218" s="45"/>
      <c r="G218" s="43">
        <f t="shared" si="9"/>
        <v>70492</v>
      </c>
      <c r="H218" s="43"/>
      <c r="I218" s="44">
        <v>70492</v>
      </c>
      <c r="J218" s="43"/>
      <c r="K218" s="44">
        <f>G218-I218</f>
        <v>0</v>
      </c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</row>
    <row r="219" spans="1:241" s="39" customFormat="1" ht="12.75" x14ac:dyDescent="0.2">
      <c r="A219" s="33" t="s">
        <v>122</v>
      </c>
      <c r="B219" s="34" t="s">
        <v>4</v>
      </c>
      <c r="C219" s="43">
        <v>6830087</v>
      </c>
      <c r="D219" s="36"/>
      <c r="E219" s="44">
        <v>0</v>
      </c>
      <c r="F219" s="36"/>
      <c r="G219" s="43">
        <f t="shared" si="9"/>
        <v>6830087</v>
      </c>
      <c r="H219" s="43"/>
      <c r="I219" s="44">
        <v>4882786</v>
      </c>
      <c r="J219" s="43"/>
      <c r="K219" s="44">
        <f>G219-I219</f>
        <v>1947301</v>
      </c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</row>
    <row r="220" spans="1:241" s="39" customFormat="1" ht="12.75" x14ac:dyDescent="0.2">
      <c r="A220" s="33" t="s">
        <v>246</v>
      </c>
      <c r="B220" s="34"/>
      <c r="C220" s="43">
        <v>0</v>
      </c>
      <c r="D220" s="36"/>
      <c r="E220" s="44">
        <v>33422772</v>
      </c>
      <c r="F220" s="36"/>
      <c r="G220" s="43">
        <f t="shared" si="9"/>
        <v>33422772</v>
      </c>
      <c r="H220" s="43"/>
      <c r="I220" s="44">
        <v>835569</v>
      </c>
      <c r="J220" s="43"/>
      <c r="K220" s="44">
        <f>G220-I220</f>
        <v>32587203</v>
      </c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</row>
    <row r="221" spans="1:241" s="39" customFormat="1" ht="12.75" x14ac:dyDescent="0.2">
      <c r="A221" s="33" t="s">
        <v>123</v>
      </c>
      <c r="B221" s="34" t="s">
        <v>4</v>
      </c>
      <c r="C221" s="43">
        <v>3172381</v>
      </c>
      <c r="D221" s="45"/>
      <c r="E221" s="44">
        <v>0</v>
      </c>
      <c r="F221" s="45"/>
      <c r="G221" s="43">
        <f t="shared" si="9"/>
        <v>3172381</v>
      </c>
      <c r="H221" s="43"/>
      <c r="I221" s="44">
        <v>1721444</v>
      </c>
      <c r="J221" s="43"/>
      <c r="K221" s="44">
        <f t="shared" si="8"/>
        <v>1450937</v>
      </c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</row>
    <row r="222" spans="1:241" s="39" customFormat="1" ht="12.75" x14ac:dyDescent="0.2">
      <c r="A222" s="33" t="s">
        <v>218</v>
      </c>
      <c r="B222" s="34"/>
      <c r="C222" s="43">
        <v>14310000</v>
      </c>
      <c r="D222" s="45"/>
      <c r="E222" s="44">
        <v>0</v>
      </c>
      <c r="F222" s="45"/>
      <c r="G222" s="43">
        <f t="shared" si="9"/>
        <v>14310000</v>
      </c>
      <c r="H222" s="43"/>
      <c r="I222" s="44">
        <v>1431000</v>
      </c>
      <c r="J222" s="43"/>
      <c r="K222" s="44">
        <f t="shared" si="8"/>
        <v>12879000</v>
      </c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/>
      <c r="ET222" s="38"/>
      <c r="EU222" s="38"/>
      <c r="EV222" s="38"/>
      <c r="EW222" s="38"/>
      <c r="EX222" s="38"/>
      <c r="EY222" s="38"/>
      <c r="EZ222" s="38"/>
      <c r="FA222" s="38"/>
      <c r="FB222" s="38"/>
      <c r="FC222" s="38"/>
      <c r="FD222" s="38"/>
      <c r="FE222" s="38"/>
      <c r="FF222" s="38"/>
      <c r="FG222" s="38"/>
      <c r="FH222" s="38"/>
      <c r="FI222" s="38"/>
      <c r="FJ222" s="38"/>
      <c r="FK222" s="38"/>
      <c r="FL222" s="38"/>
      <c r="FM222" s="38"/>
      <c r="FN222" s="38"/>
      <c r="FO222" s="38"/>
      <c r="FP222" s="38"/>
      <c r="FQ222" s="38"/>
      <c r="FR222" s="38"/>
      <c r="FS222" s="38"/>
      <c r="FT222" s="38"/>
      <c r="FU222" s="38"/>
      <c r="FV222" s="38"/>
      <c r="FW222" s="38"/>
      <c r="FX222" s="38"/>
      <c r="FY222" s="38"/>
      <c r="FZ222" s="38"/>
      <c r="GA222" s="38"/>
      <c r="GB222" s="38"/>
      <c r="GC222" s="38"/>
      <c r="GD222" s="38"/>
      <c r="GE222" s="38"/>
      <c r="GF222" s="38"/>
      <c r="GG222" s="38"/>
      <c r="GH222" s="38"/>
      <c r="GI222" s="38"/>
      <c r="GJ222" s="38"/>
      <c r="GK222" s="38"/>
      <c r="GL222" s="38"/>
      <c r="GM222" s="38"/>
      <c r="GN222" s="38"/>
      <c r="GO222" s="38"/>
      <c r="GP222" s="38"/>
      <c r="GQ222" s="38"/>
      <c r="GR222" s="38"/>
      <c r="GS222" s="38"/>
      <c r="GT222" s="38"/>
      <c r="GU222" s="38"/>
      <c r="GV222" s="38"/>
      <c r="GW222" s="38"/>
      <c r="GX222" s="38"/>
      <c r="GY222" s="38"/>
      <c r="GZ222" s="38"/>
      <c r="HA222" s="38"/>
      <c r="HB222" s="38"/>
      <c r="HC222" s="38"/>
      <c r="HD222" s="38"/>
      <c r="HE222" s="38"/>
      <c r="HF222" s="38"/>
      <c r="HG222" s="38"/>
      <c r="HH222" s="38"/>
      <c r="HI222" s="38"/>
      <c r="HJ222" s="38"/>
      <c r="HK222" s="38"/>
      <c r="HL222" s="38"/>
      <c r="HM222" s="38"/>
      <c r="HN222" s="38"/>
      <c r="HO222" s="38"/>
      <c r="HP222" s="38"/>
      <c r="HQ222" s="38"/>
      <c r="HR222" s="38"/>
      <c r="HS222" s="38"/>
      <c r="HT222" s="38"/>
      <c r="HU222" s="38"/>
      <c r="HV222" s="38"/>
      <c r="HW222" s="38"/>
      <c r="HX222" s="38"/>
      <c r="HY222" s="38"/>
      <c r="HZ222" s="38"/>
      <c r="IA222" s="38"/>
      <c r="IB222" s="38"/>
      <c r="IC222" s="38"/>
      <c r="ID222" s="38"/>
      <c r="IE222" s="38"/>
      <c r="IF222" s="38"/>
      <c r="IG222" s="38"/>
    </row>
    <row r="223" spans="1:241" s="39" customFormat="1" ht="12.75" x14ac:dyDescent="0.2">
      <c r="A223" s="33" t="s">
        <v>124</v>
      </c>
      <c r="B223" s="34"/>
      <c r="C223" s="43">
        <v>1664423</v>
      </c>
      <c r="D223" s="45"/>
      <c r="E223" s="44">
        <v>0</v>
      </c>
      <c r="F223" s="45"/>
      <c r="G223" s="43">
        <f t="shared" si="9"/>
        <v>1664423</v>
      </c>
      <c r="H223" s="43"/>
      <c r="I223" s="44">
        <v>1374982</v>
      </c>
      <c r="J223" s="43"/>
      <c r="K223" s="44">
        <f t="shared" si="8"/>
        <v>289441</v>
      </c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  <c r="DL223" s="38"/>
      <c r="DM223" s="38"/>
      <c r="DN223" s="38"/>
      <c r="DO223" s="38"/>
      <c r="DP223" s="38"/>
      <c r="DQ223" s="38"/>
      <c r="DR223" s="38"/>
      <c r="DS223" s="38"/>
      <c r="DT223" s="38"/>
      <c r="DU223" s="38"/>
      <c r="DV223" s="38"/>
      <c r="DW223" s="38"/>
      <c r="DX223" s="38"/>
      <c r="DY223" s="38"/>
      <c r="DZ223" s="38"/>
      <c r="EA223" s="38"/>
      <c r="EB223" s="38"/>
      <c r="EC223" s="38"/>
      <c r="ED223" s="38"/>
      <c r="EE223" s="38"/>
      <c r="EF223" s="38"/>
      <c r="EG223" s="38"/>
      <c r="EH223" s="38"/>
      <c r="EI223" s="38"/>
      <c r="EJ223" s="38"/>
      <c r="EK223" s="38"/>
      <c r="EL223" s="38"/>
      <c r="EM223" s="38"/>
      <c r="EN223" s="38"/>
      <c r="EO223" s="38"/>
      <c r="EP223" s="38"/>
      <c r="EQ223" s="38"/>
      <c r="ER223" s="38"/>
      <c r="ES223" s="38"/>
      <c r="ET223" s="38"/>
      <c r="EU223" s="38"/>
      <c r="EV223" s="38"/>
      <c r="EW223" s="38"/>
      <c r="EX223" s="38"/>
      <c r="EY223" s="38"/>
      <c r="EZ223" s="38"/>
      <c r="FA223" s="38"/>
      <c r="FB223" s="38"/>
      <c r="FC223" s="38"/>
      <c r="FD223" s="38"/>
      <c r="FE223" s="38"/>
      <c r="FF223" s="38"/>
      <c r="FG223" s="38"/>
      <c r="FH223" s="38"/>
      <c r="FI223" s="38"/>
      <c r="FJ223" s="38"/>
      <c r="FK223" s="38"/>
      <c r="FL223" s="38"/>
      <c r="FM223" s="38"/>
      <c r="FN223" s="38"/>
      <c r="FO223" s="38"/>
      <c r="FP223" s="38"/>
      <c r="FQ223" s="38"/>
      <c r="FR223" s="38"/>
      <c r="FS223" s="38"/>
      <c r="FT223" s="38"/>
      <c r="FU223" s="38"/>
      <c r="FV223" s="38"/>
      <c r="FW223" s="38"/>
      <c r="FX223" s="38"/>
      <c r="FY223" s="38"/>
      <c r="FZ223" s="38"/>
      <c r="GA223" s="38"/>
      <c r="GB223" s="38"/>
      <c r="GC223" s="38"/>
      <c r="GD223" s="38"/>
      <c r="GE223" s="38"/>
      <c r="GF223" s="38"/>
      <c r="GG223" s="38"/>
      <c r="GH223" s="38"/>
      <c r="GI223" s="38"/>
      <c r="GJ223" s="38"/>
      <c r="GK223" s="38"/>
      <c r="GL223" s="38"/>
      <c r="GM223" s="38"/>
      <c r="GN223" s="38"/>
      <c r="GO223" s="38"/>
      <c r="GP223" s="38"/>
      <c r="GQ223" s="38"/>
      <c r="GR223" s="38"/>
      <c r="GS223" s="38"/>
      <c r="GT223" s="38"/>
      <c r="GU223" s="38"/>
      <c r="GV223" s="38"/>
      <c r="GW223" s="38"/>
      <c r="GX223" s="38"/>
      <c r="GY223" s="38"/>
      <c r="GZ223" s="38"/>
      <c r="HA223" s="38"/>
      <c r="HB223" s="38"/>
      <c r="HC223" s="38"/>
      <c r="HD223" s="38"/>
      <c r="HE223" s="38"/>
      <c r="HF223" s="38"/>
      <c r="HG223" s="38"/>
      <c r="HH223" s="38"/>
      <c r="HI223" s="38"/>
      <c r="HJ223" s="38"/>
      <c r="HK223" s="38"/>
      <c r="HL223" s="38"/>
      <c r="HM223" s="38"/>
      <c r="HN223" s="38"/>
      <c r="HO223" s="38"/>
      <c r="HP223" s="38"/>
      <c r="HQ223" s="38"/>
      <c r="HR223" s="38"/>
      <c r="HS223" s="38"/>
      <c r="HT223" s="38"/>
      <c r="HU223" s="38"/>
      <c r="HV223" s="38"/>
      <c r="HW223" s="38"/>
      <c r="HX223" s="38"/>
      <c r="HY223" s="38"/>
      <c r="HZ223" s="38"/>
      <c r="IA223" s="38"/>
      <c r="IB223" s="38"/>
      <c r="IC223" s="38"/>
      <c r="ID223" s="38"/>
      <c r="IE223" s="38"/>
      <c r="IF223" s="38"/>
      <c r="IG223" s="38"/>
    </row>
    <row r="224" spans="1:241" s="39" customFormat="1" ht="12.75" x14ac:dyDescent="0.2">
      <c r="A224" s="33" t="s">
        <v>210</v>
      </c>
      <c r="B224" s="50"/>
      <c r="C224" s="43">
        <v>1141211</v>
      </c>
      <c r="D224" s="45"/>
      <c r="E224" s="44">
        <v>0</v>
      </c>
      <c r="F224" s="45"/>
      <c r="G224" s="43">
        <f t="shared" si="9"/>
        <v>1141211</v>
      </c>
      <c r="H224" s="43"/>
      <c r="I224" s="44">
        <v>1064119</v>
      </c>
      <c r="J224" s="43"/>
      <c r="K224" s="44">
        <f>G224-I224</f>
        <v>77092</v>
      </c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  <c r="DU224" s="38"/>
      <c r="DV224" s="38"/>
      <c r="DW224" s="38"/>
      <c r="DX224" s="38"/>
      <c r="DY224" s="38"/>
      <c r="DZ224" s="38"/>
      <c r="EA224" s="38"/>
      <c r="EB224" s="38"/>
      <c r="EC224" s="38"/>
      <c r="ED224" s="38"/>
      <c r="EE224" s="38"/>
      <c r="EF224" s="38"/>
      <c r="EG224" s="38"/>
      <c r="EH224" s="38"/>
      <c r="EI224" s="38"/>
      <c r="EJ224" s="38"/>
      <c r="EK224" s="38"/>
      <c r="EL224" s="38"/>
      <c r="EM224" s="38"/>
      <c r="EN224" s="38"/>
      <c r="EO224" s="38"/>
      <c r="EP224" s="38"/>
      <c r="EQ224" s="38"/>
      <c r="ER224" s="38"/>
      <c r="ES224" s="38"/>
      <c r="ET224" s="38"/>
      <c r="EU224" s="38"/>
      <c r="EV224" s="38"/>
      <c r="EW224" s="38"/>
      <c r="EX224" s="38"/>
      <c r="EY224" s="38"/>
      <c r="EZ224" s="38"/>
      <c r="FA224" s="38"/>
      <c r="FB224" s="38"/>
      <c r="FC224" s="38"/>
      <c r="FD224" s="38"/>
      <c r="FE224" s="38"/>
      <c r="FF224" s="38"/>
      <c r="FG224" s="38"/>
      <c r="FH224" s="38"/>
      <c r="FI224" s="38"/>
      <c r="FJ224" s="38"/>
      <c r="FK224" s="38"/>
      <c r="FL224" s="38"/>
      <c r="FM224" s="38"/>
      <c r="FN224" s="38"/>
      <c r="FO224" s="38"/>
      <c r="FP224" s="38"/>
      <c r="FQ224" s="38"/>
      <c r="FR224" s="38"/>
      <c r="FS224" s="38"/>
      <c r="FT224" s="38"/>
      <c r="FU224" s="38"/>
      <c r="FV224" s="38"/>
      <c r="FW224" s="38"/>
      <c r="FX224" s="38"/>
      <c r="FY224" s="38"/>
      <c r="FZ224" s="38"/>
      <c r="GA224" s="38"/>
      <c r="GB224" s="38"/>
      <c r="GC224" s="38"/>
      <c r="GD224" s="38"/>
      <c r="GE224" s="38"/>
      <c r="GF224" s="38"/>
      <c r="GG224" s="38"/>
      <c r="GH224" s="38"/>
      <c r="GI224" s="38"/>
      <c r="GJ224" s="38"/>
      <c r="GK224" s="38"/>
      <c r="GL224" s="38"/>
      <c r="GM224" s="38"/>
      <c r="GN224" s="38"/>
      <c r="GO224" s="38"/>
      <c r="GP224" s="38"/>
      <c r="GQ224" s="38"/>
      <c r="GR224" s="38"/>
      <c r="GS224" s="38"/>
      <c r="GT224" s="38"/>
      <c r="GU224" s="38"/>
      <c r="GV224" s="38"/>
      <c r="GW224" s="38"/>
      <c r="GX224" s="38"/>
      <c r="GY224" s="38"/>
      <c r="GZ224" s="38"/>
      <c r="HA224" s="38"/>
      <c r="HB224" s="38"/>
      <c r="HC224" s="38"/>
      <c r="HD224" s="38"/>
      <c r="HE224" s="38"/>
      <c r="HF224" s="38"/>
      <c r="HG224" s="38"/>
      <c r="HH224" s="38"/>
      <c r="HI224" s="38"/>
      <c r="HJ224" s="38"/>
      <c r="HK224" s="38"/>
      <c r="HL224" s="38"/>
      <c r="HM224" s="38"/>
      <c r="HN224" s="38"/>
      <c r="HO224" s="38"/>
      <c r="HP224" s="38"/>
      <c r="HQ224" s="38"/>
      <c r="HR224" s="38"/>
      <c r="HS224" s="38"/>
      <c r="HT224" s="38"/>
      <c r="HU224" s="38"/>
      <c r="HV224" s="38"/>
      <c r="HW224" s="38"/>
      <c r="HX224" s="38"/>
      <c r="HY224" s="38"/>
      <c r="HZ224" s="38"/>
      <c r="IA224" s="38"/>
      <c r="IB224" s="38"/>
      <c r="IC224" s="38"/>
      <c r="ID224" s="38"/>
      <c r="IE224" s="38"/>
      <c r="IF224" s="38"/>
      <c r="IG224" s="38"/>
    </row>
    <row r="225" spans="1:241" s="39" customFormat="1" ht="12.75" x14ac:dyDescent="0.2">
      <c r="A225" s="33" t="s">
        <v>211</v>
      </c>
      <c r="B225" s="50"/>
      <c r="C225" s="43">
        <v>3741108</v>
      </c>
      <c r="D225" s="36"/>
      <c r="E225" s="44">
        <v>0</v>
      </c>
      <c r="F225" s="45"/>
      <c r="G225" s="43">
        <f t="shared" si="9"/>
        <v>3741108</v>
      </c>
      <c r="H225" s="43"/>
      <c r="I225" s="44">
        <v>1855343</v>
      </c>
      <c r="J225" s="43"/>
      <c r="K225" s="44">
        <f>G225-I225</f>
        <v>1885765</v>
      </c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I225" s="38"/>
      <c r="EJ225" s="38"/>
      <c r="EK225" s="38"/>
      <c r="EL225" s="38"/>
      <c r="EM225" s="38"/>
      <c r="EN225" s="38"/>
      <c r="EO225" s="38"/>
      <c r="EP225" s="38"/>
      <c r="EQ225" s="38"/>
      <c r="ER225" s="38"/>
      <c r="ES225" s="38"/>
      <c r="ET225" s="38"/>
      <c r="EU225" s="38"/>
      <c r="EV225" s="38"/>
      <c r="EW225" s="38"/>
      <c r="EX225" s="38"/>
      <c r="EY225" s="38"/>
      <c r="EZ225" s="38"/>
      <c r="FA225" s="38"/>
      <c r="FB225" s="38"/>
      <c r="FC225" s="38"/>
      <c r="FD225" s="38"/>
      <c r="FE225" s="38"/>
      <c r="FF225" s="38"/>
      <c r="FG225" s="38"/>
      <c r="FH225" s="38"/>
      <c r="FI225" s="38"/>
      <c r="FJ225" s="38"/>
      <c r="FK225" s="38"/>
      <c r="FL225" s="38"/>
      <c r="FM225" s="38"/>
      <c r="FN225" s="38"/>
      <c r="FO225" s="38"/>
      <c r="FP225" s="38"/>
      <c r="FQ225" s="38"/>
      <c r="FR225" s="38"/>
      <c r="FS225" s="38"/>
      <c r="FT225" s="38"/>
      <c r="FU225" s="38"/>
      <c r="FV225" s="38"/>
      <c r="FW225" s="38"/>
      <c r="FX225" s="38"/>
      <c r="FY225" s="38"/>
      <c r="FZ225" s="38"/>
      <c r="GA225" s="38"/>
      <c r="GB225" s="38"/>
      <c r="GC225" s="38"/>
      <c r="GD225" s="38"/>
      <c r="GE225" s="38"/>
      <c r="GF225" s="38"/>
      <c r="GG225" s="38"/>
      <c r="GH225" s="38"/>
      <c r="GI225" s="38"/>
      <c r="GJ225" s="38"/>
      <c r="GK225" s="38"/>
      <c r="GL225" s="38"/>
      <c r="GM225" s="38"/>
      <c r="GN225" s="38"/>
      <c r="GO225" s="38"/>
      <c r="GP225" s="38"/>
      <c r="GQ225" s="38"/>
      <c r="GR225" s="38"/>
      <c r="GS225" s="38"/>
      <c r="GT225" s="38"/>
      <c r="GU225" s="38"/>
      <c r="GV225" s="38"/>
      <c r="GW225" s="38"/>
      <c r="GX225" s="38"/>
      <c r="GY225" s="38"/>
      <c r="GZ225" s="38"/>
      <c r="HA225" s="38"/>
      <c r="HB225" s="38"/>
      <c r="HC225" s="38"/>
      <c r="HD225" s="38"/>
      <c r="HE225" s="38"/>
      <c r="HF225" s="38"/>
      <c r="HG225" s="38"/>
      <c r="HH225" s="38"/>
      <c r="HI225" s="38"/>
      <c r="HJ225" s="38"/>
      <c r="HK225" s="38"/>
      <c r="HL225" s="38"/>
      <c r="HM225" s="38"/>
      <c r="HN225" s="38"/>
      <c r="HO225" s="38"/>
      <c r="HP225" s="38"/>
      <c r="HQ225" s="38"/>
      <c r="HR225" s="38"/>
      <c r="HS225" s="38"/>
      <c r="HT225" s="38"/>
      <c r="HU225" s="38"/>
      <c r="HV225" s="38"/>
      <c r="HW225" s="38"/>
      <c r="HX225" s="38"/>
      <c r="HY225" s="38"/>
      <c r="HZ225" s="38"/>
      <c r="IA225" s="38"/>
      <c r="IB225" s="38"/>
      <c r="IC225" s="38"/>
      <c r="ID225" s="38"/>
      <c r="IE225" s="38"/>
      <c r="IF225" s="38"/>
      <c r="IG225" s="38"/>
    </row>
    <row r="226" spans="1:241" s="39" customFormat="1" ht="12.75" x14ac:dyDescent="0.2">
      <c r="A226" s="33" t="s">
        <v>125</v>
      </c>
      <c r="B226" s="34" t="s">
        <v>4</v>
      </c>
      <c r="C226" s="43">
        <v>2929727</v>
      </c>
      <c r="D226" s="45"/>
      <c r="E226" s="44">
        <v>0</v>
      </c>
      <c r="F226" s="45"/>
      <c r="G226" s="43">
        <f t="shared" si="9"/>
        <v>2929727</v>
      </c>
      <c r="H226" s="43"/>
      <c r="I226" s="44">
        <v>848653</v>
      </c>
      <c r="J226" s="43"/>
      <c r="K226" s="44">
        <f t="shared" si="8"/>
        <v>2081074</v>
      </c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  <c r="EZ226" s="38"/>
      <c r="FA226" s="38"/>
      <c r="FB226" s="38"/>
      <c r="FC226" s="38"/>
      <c r="FD226" s="38"/>
      <c r="FE226" s="38"/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8"/>
      <c r="GE226" s="38"/>
      <c r="GF226" s="38"/>
      <c r="GG226" s="38"/>
      <c r="GH226" s="38"/>
      <c r="GI226" s="38"/>
      <c r="GJ226" s="38"/>
      <c r="GK226" s="38"/>
      <c r="GL226" s="38"/>
      <c r="GM226" s="38"/>
      <c r="GN226" s="38"/>
      <c r="GO226" s="38"/>
      <c r="GP226" s="38"/>
      <c r="GQ226" s="38"/>
      <c r="GR226" s="38"/>
      <c r="GS226" s="38"/>
      <c r="GT226" s="38"/>
      <c r="GU226" s="38"/>
      <c r="GV226" s="38"/>
      <c r="GW226" s="38"/>
      <c r="GX226" s="38"/>
      <c r="GY226" s="38"/>
      <c r="GZ226" s="38"/>
      <c r="HA226" s="38"/>
      <c r="HB226" s="38"/>
      <c r="HC226" s="38"/>
      <c r="HD226" s="38"/>
      <c r="HE226" s="38"/>
      <c r="HF226" s="38"/>
      <c r="HG226" s="38"/>
      <c r="HH226" s="38"/>
      <c r="HI226" s="38"/>
      <c r="HJ226" s="38"/>
      <c r="HK226" s="38"/>
      <c r="HL226" s="38"/>
      <c r="HM226" s="38"/>
      <c r="HN226" s="38"/>
      <c r="HO226" s="38"/>
      <c r="HP226" s="38"/>
      <c r="HQ226" s="38"/>
      <c r="HR226" s="38"/>
      <c r="HS226" s="38"/>
      <c r="HT226" s="38"/>
      <c r="HU226" s="38"/>
      <c r="HV226" s="38"/>
      <c r="HW226" s="38"/>
      <c r="HX226" s="38"/>
      <c r="HY226" s="38"/>
      <c r="HZ226" s="38"/>
      <c r="IA226" s="38"/>
      <c r="IB226" s="38"/>
      <c r="IC226" s="38"/>
      <c r="ID226" s="38"/>
      <c r="IE226" s="38"/>
      <c r="IF226" s="38"/>
      <c r="IG226" s="38"/>
    </row>
    <row r="227" spans="1:241" s="39" customFormat="1" ht="12.75" x14ac:dyDescent="0.2">
      <c r="A227" s="33" t="s">
        <v>176</v>
      </c>
      <c r="B227" s="34"/>
      <c r="C227" s="43">
        <v>4881409</v>
      </c>
      <c r="D227" s="45"/>
      <c r="E227" s="44">
        <v>0</v>
      </c>
      <c r="F227" s="45"/>
      <c r="G227" s="43">
        <f t="shared" si="9"/>
        <v>4881409</v>
      </c>
      <c r="H227" s="43"/>
      <c r="I227" s="44">
        <v>1166743</v>
      </c>
      <c r="J227" s="43"/>
      <c r="K227" s="44">
        <f t="shared" si="8"/>
        <v>3714666</v>
      </c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  <c r="DL227" s="38"/>
      <c r="DM227" s="38"/>
      <c r="DN227" s="38"/>
      <c r="DO227" s="38"/>
      <c r="DP227" s="38"/>
      <c r="DQ227" s="38"/>
      <c r="DR227" s="38"/>
      <c r="DS227" s="38"/>
      <c r="DT227" s="38"/>
      <c r="DU227" s="38"/>
      <c r="DV227" s="38"/>
      <c r="DW227" s="38"/>
      <c r="DX227" s="38"/>
      <c r="DY227" s="38"/>
      <c r="DZ227" s="38"/>
      <c r="EA227" s="38"/>
      <c r="EB227" s="38"/>
      <c r="EC227" s="38"/>
      <c r="ED227" s="38"/>
      <c r="EE227" s="38"/>
      <c r="EF227" s="38"/>
      <c r="EG227" s="38"/>
      <c r="EH227" s="38"/>
      <c r="EI227" s="38"/>
      <c r="EJ227" s="38"/>
      <c r="EK227" s="38"/>
      <c r="EL227" s="38"/>
      <c r="EM227" s="38"/>
      <c r="EN227" s="38"/>
      <c r="EO227" s="38"/>
      <c r="EP227" s="38"/>
      <c r="EQ227" s="38"/>
      <c r="ER227" s="38"/>
      <c r="ES227" s="38"/>
      <c r="ET227" s="38"/>
      <c r="EU227" s="38"/>
      <c r="EV227" s="38"/>
      <c r="EW227" s="38"/>
      <c r="EX227" s="38"/>
      <c r="EY227" s="38"/>
      <c r="EZ227" s="38"/>
      <c r="FA227" s="38"/>
      <c r="FB227" s="38"/>
      <c r="FC227" s="38"/>
      <c r="FD227" s="38"/>
      <c r="FE227" s="38"/>
      <c r="FF227" s="38"/>
      <c r="FG227" s="38"/>
      <c r="FH227" s="38"/>
      <c r="FI227" s="38"/>
      <c r="FJ227" s="38"/>
      <c r="FK227" s="38"/>
      <c r="FL227" s="38"/>
      <c r="FM227" s="38"/>
      <c r="FN227" s="38"/>
      <c r="FO227" s="38"/>
      <c r="FP227" s="38"/>
      <c r="FQ227" s="38"/>
      <c r="FR227" s="38"/>
      <c r="FS227" s="38"/>
      <c r="FT227" s="38"/>
      <c r="FU227" s="38"/>
      <c r="FV227" s="38"/>
      <c r="FW227" s="38"/>
      <c r="FX227" s="38"/>
      <c r="FY227" s="38"/>
      <c r="FZ227" s="38"/>
      <c r="GA227" s="38"/>
      <c r="GB227" s="38"/>
      <c r="GC227" s="38"/>
      <c r="GD227" s="38"/>
      <c r="GE227" s="38"/>
      <c r="GF227" s="38"/>
      <c r="GG227" s="38"/>
      <c r="GH227" s="38"/>
      <c r="GI227" s="38"/>
      <c r="GJ227" s="38"/>
      <c r="GK227" s="38"/>
      <c r="GL227" s="38"/>
      <c r="GM227" s="38"/>
      <c r="GN227" s="38"/>
      <c r="GO227" s="38"/>
      <c r="GP227" s="38"/>
      <c r="GQ227" s="38"/>
      <c r="GR227" s="38"/>
      <c r="GS227" s="38"/>
      <c r="GT227" s="38"/>
      <c r="GU227" s="38"/>
      <c r="GV227" s="38"/>
      <c r="GW227" s="38"/>
      <c r="GX227" s="38"/>
      <c r="GY227" s="38"/>
      <c r="GZ227" s="38"/>
      <c r="HA227" s="38"/>
      <c r="HB227" s="38"/>
      <c r="HC227" s="38"/>
      <c r="HD227" s="38"/>
      <c r="HE227" s="38"/>
      <c r="HF227" s="38"/>
      <c r="HG227" s="38"/>
      <c r="HH227" s="38"/>
      <c r="HI227" s="38"/>
      <c r="HJ227" s="38"/>
      <c r="HK227" s="38"/>
      <c r="HL227" s="38"/>
      <c r="HM227" s="38"/>
      <c r="HN227" s="38"/>
      <c r="HO227" s="38"/>
      <c r="HP227" s="38"/>
      <c r="HQ227" s="38"/>
      <c r="HR227" s="38"/>
      <c r="HS227" s="38"/>
      <c r="HT227" s="38"/>
      <c r="HU227" s="38"/>
      <c r="HV227" s="38"/>
      <c r="HW227" s="38"/>
      <c r="HX227" s="38"/>
      <c r="HY227" s="38"/>
      <c r="HZ227" s="38"/>
      <c r="IA227" s="38"/>
      <c r="IB227" s="38"/>
      <c r="IC227" s="38"/>
      <c r="ID227" s="38"/>
      <c r="IE227" s="38"/>
      <c r="IF227" s="38"/>
      <c r="IG227" s="38"/>
    </row>
    <row r="228" spans="1:241" s="39" customFormat="1" ht="12.75" x14ac:dyDescent="0.2">
      <c r="A228" s="33" t="s">
        <v>126</v>
      </c>
      <c r="B228" s="34" t="s">
        <v>4</v>
      </c>
      <c r="C228" s="43">
        <v>42556636</v>
      </c>
      <c r="D228" s="45"/>
      <c r="E228" s="44">
        <f>916777+646462+4452</f>
        <v>1567691</v>
      </c>
      <c r="F228" s="45"/>
      <c r="G228" s="43">
        <f t="shared" si="9"/>
        <v>44124327</v>
      </c>
      <c r="H228" s="43"/>
      <c r="I228" s="44">
        <v>19556678</v>
      </c>
      <c r="J228" s="43"/>
      <c r="K228" s="44">
        <f t="shared" si="8"/>
        <v>24567649</v>
      </c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  <c r="DH228" s="38"/>
      <c r="DI228" s="38"/>
      <c r="DJ228" s="38"/>
      <c r="DK228" s="38"/>
      <c r="DL228" s="38"/>
      <c r="DM228" s="38"/>
      <c r="DN228" s="38"/>
      <c r="DO228" s="38"/>
      <c r="DP228" s="38"/>
      <c r="DQ228" s="38"/>
      <c r="DR228" s="38"/>
      <c r="DS228" s="38"/>
      <c r="DT228" s="38"/>
      <c r="DU228" s="38"/>
      <c r="DV228" s="38"/>
      <c r="DW228" s="38"/>
      <c r="DX228" s="38"/>
      <c r="DY228" s="38"/>
      <c r="DZ228" s="38"/>
      <c r="EA228" s="38"/>
      <c r="EB228" s="38"/>
      <c r="EC228" s="38"/>
      <c r="ED228" s="38"/>
      <c r="EE228" s="38"/>
      <c r="EF228" s="38"/>
      <c r="EG228" s="38"/>
      <c r="EH228" s="38"/>
      <c r="EI228" s="38"/>
      <c r="EJ228" s="38"/>
      <c r="EK228" s="38"/>
      <c r="EL228" s="38"/>
      <c r="EM228" s="38"/>
      <c r="EN228" s="38"/>
      <c r="EO228" s="38"/>
      <c r="EP228" s="38"/>
      <c r="EQ228" s="38"/>
      <c r="ER228" s="38"/>
      <c r="ES228" s="38"/>
      <c r="ET228" s="38"/>
      <c r="EU228" s="38"/>
      <c r="EV228" s="38"/>
      <c r="EW228" s="38"/>
      <c r="EX228" s="38"/>
      <c r="EY228" s="38"/>
      <c r="EZ228" s="38"/>
      <c r="FA228" s="38"/>
      <c r="FB228" s="38"/>
      <c r="FC228" s="38"/>
      <c r="FD228" s="38"/>
      <c r="FE228" s="38"/>
      <c r="FF228" s="38"/>
      <c r="FG228" s="38"/>
      <c r="FH228" s="38"/>
      <c r="FI228" s="38"/>
      <c r="FJ228" s="38"/>
      <c r="FK228" s="38"/>
      <c r="FL228" s="38"/>
      <c r="FM228" s="38"/>
      <c r="FN228" s="38"/>
      <c r="FO228" s="38"/>
      <c r="FP228" s="38"/>
      <c r="FQ228" s="38"/>
      <c r="FR228" s="38"/>
      <c r="FS228" s="38"/>
      <c r="FT228" s="38"/>
      <c r="FU228" s="38"/>
      <c r="FV228" s="38"/>
      <c r="FW228" s="38"/>
      <c r="FX228" s="38"/>
      <c r="FY228" s="38"/>
      <c r="FZ228" s="38"/>
      <c r="GA228" s="38"/>
      <c r="GB228" s="38"/>
      <c r="GC228" s="38"/>
      <c r="GD228" s="38"/>
      <c r="GE228" s="38"/>
      <c r="GF228" s="38"/>
      <c r="GG228" s="38"/>
      <c r="GH228" s="38"/>
      <c r="GI228" s="38"/>
      <c r="GJ228" s="38"/>
      <c r="GK228" s="38"/>
      <c r="GL228" s="38"/>
      <c r="GM228" s="38"/>
      <c r="GN228" s="38"/>
      <c r="GO228" s="38"/>
      <c r="GP228" s="38"/>
      <c r="GQ228" s="38"/>
      <c r="GR228" s="38"/>
      <c r="GS228" s="38"/>
      <c r="GT228" s="38"/>
      <c r="GU228" s="38"/>
      <c r="GV228" s="38"/>
      <c r="GW228" s="38"/>
      <c r="GX228" s="38"/>
      <c r="GY228" s="38"/>
      <c r="GZ228" s="38"/>
      <c r="HA228" s="38"/>
      <c r="HB228" s="38"/>
      <c r="HC228" s="38"/>
      <c r="HD228" s="38"/>
      <c r="HE228" s="38"/>
      <c r="HF228" s="38"/>
      <c r="HG228" s="38"/>
      <c r="HH228" s="38"/>
      <c r="HI228" s="38"/>
      <c r="HJ228" s="38"/>
      <c r="HK228" s="38"/>
      <c r="HL228" s="38"/>
      <c r="HM228" s="38"/>
      <c r="HN228" s="38"/>
      <c r="HO228" s="38"/>
      <c r="HP228" s="38"/>
      <c r="HQ228" s="38"/>
      <c r="HR228" s="38"/>
      <c r="HS228" s="38"/>
      <c r="HT228" s="38"/>
      <c r="HU228" s="38"/>
      <c r="HV228" s="38"/>
      <c r="HW228" s="38"/>
      <c r="HX228" s="38"/>
      <c r="HY228" s="38"/>
      <c r="HZ228" s="38"/>
      <c r="IA228" s="38"/>
      <c r="IB228" s="38"/>
      <c r="IC228" s="38"/>
      <c r="ID228" s="38"/>
      <c r="IE228" s="38"/>
      <c r="IF228" s="38"/>
      <c r="IG228" s="38"/>
    </row>
    <row r="229" spans="1:241" s="39" customFormat="1" ht="12.75" x14ac:dyDescent="0.2">
      <c r="A229" s="33" t="s">
        <v>127</v>
      </c>
      <c r="B229" s="34" t="s">
        <v>4</v>
      </c>
      <c r="C229" s="43">
        <v>380036</v>
      </c>
      <c r="D229" s="45"/>
      <c r="E229" s="44">
        <v>0</v>
      </c>
      <c r="F229" s="45"/>
      <c r="G229" s="43">
        <f t="shared" si="9"/>
        <v>380036</v>
      </c>
      <c r="H229" s="43"/>
      <c r="I229" s="44">
        <v>222246</v>
      </c>
      <c r="J229" s="43"/>
      <c r="K229" s="44">
        <f t="shared" si="8"/>
        <v>157790</v>
      </c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  <c r="DG229" s="38"/>
      <c r="DH229" s="38"/>
      <c r="DI229" s="38"/>
      <c r="DJ229" s="38"/>
      <c r="DK229" s="38"/>
      <c r="DL229" s="38"/>
      <c r="DM229" s="38"/>
      <c r="DN229" s="38"/>
      <c r="DO229" s="38"/>
      <c r="DP229" s="38"/>
      <c r="DQ229" s="38"/>
      <c r="DR229" s="38"/>
      <c r="DS229" s="38"/>
      <c r="DT229" s="38"/>
      <c r="DU229" s="38"/>
      <c r="DV229" s="38"/>
      <c r="DW229" s="38"/>
      <c r="DX229" s="38"/>
      <c r="DY229" s="38"/>
      <c r="DZ229" s="38"/>
      <c r="EA229" s="38"/>
      <c r="EB229" s="38"/>
      <c r="EC229" s="38"/>
      <c r="ED229" s="38"/>
      <c r="EE229" s="38"/>
      <c r="EF229" s="38"/>
      <c r="EG229" s="38"/>
      <c r="EH229" s="38"/>
      <c r="EI229" s="38"/>
      <c r="EJ229" s="38"/>
      <c r="EK229" s="38"/>
      <c r="EL229" s="38"/>
      <c r="EM229" s="38"/>
      <c r="EN229" s="38"/>
      <c r="EO229" s="38"/>
      <c r="EP229" s="38"/>
      <c r="EQ229" s="38"/>
      <c r="ER229" s="38"/>
      <c r="ES229" s="38"/>
      <c r="ET229" s="38"/>
      <c r="EU229" s="38"/>
      <c r="EV229" s="38"/>
      <c r="EW229" s="38"/>
      <c r="EX229" s="38"/>
      <c r="EY229" s="38"/>
      <c r="EZ229" s="38"/>
      <c r="FA229" s="38"/>
      <c r="FB229" s="38"/>
      <c r="FC229" s="38"/>
      <c r="FD229" s="38"/>
      <c r="FE229" s="38"/>
      <c r="FF229" s="38"/>
      <c r="FG229" s="38"/>
      <c r="FH229" s="38"/>
      <c r="FI229" s="38"/>
      <c r="FJ229" s="38"/>
      <c r="FK229" s="38"/>
      <c r="FL229" s="38"/>
      <c r="FM229" s="38"/>
      <c r="FN229" s="38"/>
      <c r="FO229" s="38"/>
      <c r="FP229" s="38"/>
      <c r="FQ229" s="38"/>
      <c r="FR229" s="38"/>
      <c r="FS229" s="38"/>
      <c r="FT229" s="38"/>
      <c r="FU229" s="38"/>
      <c r="FV229" s="38"/>
      <c r="FW229" s="38"/>
      <c r="FX229" s="38"/>
      <c r="FY229" s="38"/>
      <c r="FZ229" s="38"/>
      <c r="GA229" s="38"/>
      <c r="GB229" s="38"/>
      <c r="GC229" s="38"/>
      <c r="GD229" s="38"/>
      <c r="GE229" s="38"/>
      <c r="GF229" s="38"/>
      <c r="GG229" s="38"/>
      <c r="GH229" s="38"/>
      <c r="GI229" s="38"/>
      <c r="GJ229" s="38"/>
      <c r="GK229" s="38"/>
      <c r="GL229" s="38"/>
      <c r="GM229" s="38"/>
      <c r="GN229" s="38"/>
      <c r="GO229" s="38"/>
      <c r="GP229" s="38"/>
      <c r="GQ229" s="38"/>
      <c r="GR229" s="38"/>
      <c r="GS229" s="38"/>
      <c r="GT229" s="38"/>
      <c r="GU229" s="38"/>
      <c r="GV229" s="38"/>
      <c r="GW229" s="38"/>
      <c r="GX229" s="38"/>
      <c r="GY229" s="38"/>
      <c r="GZ229" s="38"/>
      <c r="HA229" s="38"/>
      <c r="HB229" s="38"/>
      <c r="HC229" s="38"/>
      <c r="HD229" s="38"/>
      <c r="HE229" s="38"/>
      <c r="HF229" s="38"/>
      <c r="HG229" s="38"/>
      <c r="HH229" s="38"/>
      <c r="HI229" s="38"/>
      <c r="HJ229" s="38"/>
      <c r="HK229" s="38"/>
      <c r="HL229" s="38"/>
      <c r="HM229" s="38"/>
      <c r="HN229" s="38"/>
      <c r="HO229" s="38"/>
      <c r="HP229" s="38"/>
      <c r="HQ229" s="38"/>
      <c r="HR229" s="38"/>
      <c r="HS229" s="38"/>
      <c r="HT229" s="38"/>
      <c r="HU229" s="38"/>
      <c r="HV229" s="38"/>
      <c r="HW229" s="38"/>
      <c r="HX229" s="38"/>
      <c r="HY229" s="38"/>
      <c r="HZ229" s="38"/>
      <c r="IA229" s="38"/>
      <c r="IB229" s="38"/>
      <c r="IC229" s="38"/>
      <c r="ID229" s="38"/>
      <c r="IE229" s="38"/>
      <c r="IF229" s="38"/>
      <c r="IG229" s="38"/>
    </row>
    <row r="230" spans="1:241" s="39" customFormat="1" ht="12.75" x14ac:dyDescent="0.2">
      <c r="A230" s="33" t="s">
        <v>128</v>
      </c>
      <c r="B230" s="34" t="s">
        <v>4</v>
      </c>
      <c r="C230" s="43">
        <v>68828659</v>
      </c>
      <c r="D230" s="45"/>
      <c r="E230" s="44">
        <v>0</v>
      </c>
      <c r="F230" s="45"/>
      <c r="G230" s="43">
        <f t="shared" si="9"/>
        <v>68828659</v>
      </c>
      <c r="H230" s="43"/>
      <c r="I230" s="44">
        <v>22263904</v>
      </c>
      <c r="J230" s="43"/>
      <c r="K230" s="44">
        <f t="shared" si="8"/>
        <v>46564755</v>
      </c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  <c r="DG230" s="38"/>
      <c r="DH230" s="38"/>
      <c r="DI230" s="38"/>
      <c r="DJ230" s="38"/>
      <c r="DK230" s="38"/>
      <c r="DL230" s="38"/>
      <c r="DM230" s="38"/>
      <c r="DN230" s="38"/>
      <c r="DO230" s="38"/>
      <c r="DP230" s="38"/>
      <c r="DQ230" s="38"/>
      <c r="DR230" s="38"/>
      <c r="DS230" s="38"/>
      <c r="DT230" s="38"/>
      <c r="DU230" s="38"/>
      <c r="DV230" s="38"/>
      <c r="DW230" s="38"/>
      <c r="DX230" s="38"/>
      <c r="DY230" s="38"/>
      <c r="DZ230" s="38"/>
      <c r="EA230" s="38"/>
      <c r="EB230" s="38"/>
      <c r="EC230" s="38"/>
      <c r="ED230" s="38"/>
      <c r="EE230" s="38"/>
      <c r="EF230" s="38"/>
      <c r="EG230" s="38"/>
      <c r="EH230" s="38"/>
      <c r="EI230" s="38"/>
      <c r="EJ230" s="38"/>
      <c r="EK230" s="38"/>
      <c r="EL230" s="38"/>
      <c r="EM230" s="38"/>
      <c r="EN230" s="38"/>
      <c r="EO230" s="38"/>
      <c r="EP230" s="38"/>
      <c r="EQ230" s="38"/>
      <c r="ER230" s="38"/>
      <c r="ES230" s="38"/>
      <c r="ET230" s="38"/>
      <c r="EU230" s="38"/>
      <c r="EV230" s="38"/>
      <c r="EW230" s="38"/>
      <c r="EX230" s="38"/>
      <c r="EY230" s="38"/>
      <c r="EZ230" s="38"/>
      <c r="FA230" s="38"/>
      <c r="FB230" s="38"/>
      <c r="FC230" s="38"/>
      <c r="FD230" s="38"/>
      <c r="FE230" s="38"/>
      <c r="FF230" s="38"/>
      <c r="FG230" s="38"/>
      <c r="FH230" s="38"/>
      <c r="FI230" s="38"/>
      <c r="FJ230" s="38"/>
      <c r="FK230" s="38"/>
      <c r="FL230" s="38"/>
      <c r="FM230" s="38"/>
      <c r="FN230" s="38"/>
      <c r="FO230" s="38"/>
      <c r="FP230" s="38"/>
      <c r="FQ230" s="38"/>
      <c r="FR230" s="38"/>
      <c r="FS230" s="38"/>
      <c r="FT230" s="38"/>
      <c r="FU230" s="38"/>
      <c r="FV230" s="38"/>
      <c r="FW230" s="38"/>
      <c r="FX230" s="38"/>
      <c r="FY230" s="38"/>
      <c r="FZ230" s="38"/>
      <c r="GA230" s="38"/>
      <c r="GB230" s="38"/>
      <c r="GC230" s="38"/>
      <c r="GD230" s="38"/>
      <c r="GE230" s="38"/>
      <c r="GF230" s="38"/>
      <c r="GG230" s="38"/>
      <c r="GH230" s="38"/>
      <c r="GI230" s="38"/>
      <c r="GJ230" s="38"/>
      <c r="GK230" s="38"/>
      <c r="GL230" s="38"/>
      <c r="GM230" s="38"/>
      <c r="GN230" s="38"/>
      <c r="GO230" s="38"/>
      <c r="GP230" s="38"/>
      <c r="GQ230" s="38"/>
      <c r="GR230" s="38"/>
      <c r="GS230" s="38"/>
      <c r="GT230" s="38"/>
      <c r="GU230" s="38"/>
      <c r="GV230" s="38"/>
      <c r="GW230" s="38"/>
      <c r="GX230" s="38"/>
      <c r="GY230" s="38"/>
      <c r="GZ230" s="38"/>
      <c r="HA230" s="38"/>
      <c r="HB230" s="38"/>
      <c r="HC230" s="38"/>
      <c r="HD230" s="38"/>
      <c r="HE230" s="38"/>
      <c r="HF230" s="38"/>
      <c r="HG230" s="38"/>
      <c r="HH230" s="38"/>
      <c r="HI230" s="38"/>
      <c r="HJ230" s="38"/>
      <c r="HK230" s="38"/>
      <c r="HL230" s="38"/>
      <c r="HM230" s="38"/>
      <c r="HN230" s="38"/>
      <c r="HO230" s="38"/>
      <c r="HP230" s="38"/>
      <c r="HQ230" s="38"/>
      <c r="HR230" s="38"/>
      <c r="HS230" s="38"/>
      <c r="HT230" s="38"/>
      <c r="HU230" s="38"/>
      <c r="HV230" s="38"/>
      <c r="HW230" s="38"/>
      <c r="HX230" s="38"/>
      <c r="HY230" s="38"/>
      <c r="HZ230" s="38"/>
      <c r="IA230" s="38"/>
      <c r="IB230" s="38"/>
      <c r="IC230" s="38"/>
      <c r="ID230" s="38"/>
      <c r="IE230" s="38"/>
      <c r="IF230" s="38"/>
      <c r="IG230" s="38"/>
    </row>
    <row r="231" spans="1:241" s="39" customFormat="1" ht="12.75" x14ac:dyDescent="0.2">
      <c r="A231" s="33" t="s">
        <v>129</v>
      </c>
      <c r="B231" s="34" t="s">
        <v>4</v>
      </c>
      <c r="C231" s="43">
        <v>23242681</v>
      </c>
      <c r="D231" s="45"/>
      <c r="E231" s="44">
        <v>0</v>
      </c>
      <c r="F231" s="45"/>
      <c r="G231" s="43">
        <f t="shared" si="9"/>
        <v>23242681</v>
      </c>
      <c r="H231" s="43"/>
      <c r="I231" s="44">
        <v>6047741</v>
      </c>
      <c r="J231" s="43"/>
      <c r="K231" s="44">
        <f t="shared" si="8"/>
        <v>17194940</v>
      </c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  <c r="DG231" s="38"/>
      <c r="DH231" s="38"/>
      <c r="DI231" s="38"/>
      <c r="DJ231" s="38"/>
      <c r="DK231" s="38"/>
      <c r="DL231" s="38"/>
      <c r="DM231" s="38"/>
      <c r="DN231" s="38"/>
      <c r="DO231" s="38"/>
      <c r="DP231" s="38"/>
      <c r="DQ231" s="38"/>
      <c r="DR231" s="38"/>
      <c r="DS231" s="38"/>
      <c r="DT231" s="38"/>
      <c r="DU231" s="38"/>
      <c r="DV231" s="38"/>
      <c r="DW231" s="38"/>
      <c r="DX231" s="38"/>
      <c r="DY231" s="38"/>
      <c r="DZ231" s="38"/>
      <c r="EA231" s="38"/>
      <c r="EB231" s="38"/>
      <c r="EC231" s="38"/>
      <c r="ED231" s="38"/>
      <c r="EE231" s="38"/>
      <c r="EF231" s="38"/>
      <c r="EG231" s="38"/>
      <c r="EH231" s="38"/>
      <c r="EI231" s="38"/>
      <c r="EJ231" s="38"/>
      <c r="EK231" s="38"/>
      <c r="EL231" s="38"/>
      <c r="EM231" s="38"/>
      <c r="EN231" s="38"/>
      <c r="EO231" s="38"/>
      <c r="EP231" s="38"/>
      <c r="EQ231" s="38"/>
      <c r="ER231" s="38"/>
      <c r="ES231" s="38"/>
      <c r="ET231" s="38"/>
      <c r="EU231" s="38"/>
      <c r="EV231" s="38"/>
      <c r="EW231" s="38"/>
      <c r="EX231" s="38"/>
      <c r="EY231" s="38"/>
      <c r="EZ231" s="38"/>
      <c r="FA231" s="38"/>
      <c r="FB231" s="38"/>
      <c r="FC231" s="38"/>
      <c r="FD231" s="38"/>
      <c r="FE231" s="38"/>
      <c r="FF231" s="38"/>
      <c r="FG231" s="38"/>
      <c r="FH231" s="38"/>
      <c r="FI231" s="38"/>
      <c r="FJ231" s="38"/>
      <c r="FK231" s="38"/>
      <c r="FL231" s="38"/>
      <c r="FM231" s="38"/>
      <c r="FN231" s="38"/>
      <c r="FO231" s="38"/>
      <c r="FP231" s="38"/>
      <c r="FQ231" s="38"/>
      <c r="FR231" s="38"/>
      <c r="FS231" s="38"/>
      <c r="FT231" s="38"/>
      <c r="FU231" s="38"/>
      <c r="FV231" s="38"/>
      <c r="FW231" s="38"/>
      <c r="FX231" s="38"/>
      <c r="FY231" s="38"/>
      <c r="FZ231" s="38"/>
      <c r="GA231" s="38"/>
      <c r="GB231" s="38"/>
      <c r="GC231" s="38"/>
      <c r="GD231" s="38"/>
      <c r="GE231" s="38"/>
      <c r="GF231" s="38"/>
      <c r="GG231" s="38"/>
      <c r="GH231" s="38"/>
      <c r="GI231" s="38"/>
      <c r="GJ231" s="38"/>
      <c r="GK231" s="38"/>
      <c r="GL231" s="38"/>
      <c r="GM231" s="38"/>
      <c r="GN231" s="38"/>
      <c r="GO231" s="38"/>
      <c r="GP231" s="38"/>
      <c r="GQ231" s="38"/>
      <c r="GR231" s="38"/>
      <c r="GS231" s="38"/>
      <c r="GT231" s="38"/>
      <c r="GU231" s="38"/>
      <c r="GV231" s="38"/>
      <c r="GW231" s="38"/>
      <c r="GX231" s="38"/>
      <c r="GY231" s="38"/>
      <c r="GZ231" s="38"/>
      <c r="HA231" s="38"/>
      <c r="HB231" s="38"/>
      <c r="HC231" s="38"/>
      <c r="HD231" s="38"/>
      <c r="HE231" s="38"/>
      <c r="HF231" s="38"/>
      <c r="HG231" s="38"/>
      <c r="HH231" s="38"/>
      <c r="HI231" s="38"/>
      <c r="HJ231" s="38"/>
      <c r="HK231" s="38"/>
      <c r="HL231" s="38"/>
      <c r="HM231" s="38"/>
      <c r="HN231" s="38"/>
      <c r="HO231" s="38"/>
      <c r="HP231" s="38"/>
      <c r="HQ231" s="38"/>
      <c r="HR231" s="38"/>
      <c r="HS231" s="38"/>
      <c r="HT231" s="38"/>
      <c r="HU231" s="38"/>
      <c r="HV231" s="38"/>
      <c r="HW231" s="38"/>
      <c r="HX231" s="38"/>
      <c r="HY231" s="38"/>
      <c r="HZ231" s="38"/>
      <c r="IA231" s="38"/>
      <c r="IB231" s="38"/>
      <c r="IC231" s="38"/>
      <c r="ID231" s="38"/>
      <c r="IE231" s="38"/>
      <c r="IF231" s="38"/>
      <c r="IG231" s="38"/>
    </row>
    <row r="232" spans="1:241" s="39" customFormat="1" ht="12.75" x14ac:dyDescent="0.2">
      <c r="A232" s="33" t="s">
        <v>130</v>
      </c>
      <c r="B232" s="34" t="s">
        <v>4</v>
      </c>
      <c r="C232" s="43">
        <v>72695</v>
      </c>
      <c r="D232" s="45"/>
      <c r="E232" s="44">
        <v>0</v>
      </c>
      <c r="F232" s="45"/>
      <c r="G232" s="43">
        <f t="shared" si="9"/>
        <v>72695</v>
      </c>
      <c r="H232" s="43"/>
      <c r="I232" s="44">
        <v>56338</v>
      </c>
      <c r="J232" s="43"/>
      <c r="K232" s="44">
        <f t="shared" si="8"/>
        <v>16357</v>
      </c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  <c r="DL232" s="38"/>
      <c r="DM232" s="38"/>
      <c r="DN232" s="38"/>
      <c r="DO232" s="38"/>
      <c r="DP232" s="38"/>
      <c r="DQ232" s="38"/>
      <c r="DR232" s="38"/>
      <c r="DS232" s="38"/>
      <c r="DT232" s="38"/>
      <c r="DU232" s="38"/>
      <c r="DV232" s="38"/>
      <c r="DW232" s="38"/>
      <c r="DX232" s="38"/>
      <c r="DY232" s="38"/>
      <c r="DZ232" s="38"/>
      <c r="EA232" s="38"/>
      <c r="EB232" s="38"/>
      <c r="EC232" s="38"/>
      <c r="ED232" s="38"/>
      <c r="EE232" s="38"/>
      <c r="EF232" s="38"/>
      <c r="EG232" s="38"/>
      <c r="EH232" s="38"/>
      <c r="EI232" s="38"/>
      <c r="EJ232" s="38"/>
      <c r="EK232" s="38"/>
      <c r="EL232" s="38"/>
      <c r="EM232" s="38"/>
      <c r="EN232" s="38"/>
      <c r="EO232" s="38"/>
      <c r="EP232" s="38"/>
      <c r="EQ232" s="38"/>
      <c r="ER232" s="38"/>
      <c r="ES232" s="38"/>
      <c r="ET232" s="38"/>
      <c r="EU232" s="38"/>
      <c r="EV232" s="38"/>
      <c r="EW232" s="38"/>
      <c r="EX232" s="38"/>
      <c r="EY232" s="38"/>
      <c r="EZ232" s="38"/>
      <c r="FA232" s="38"/>
      <c r="FB232" s="38"/>
      <c r="FC232" s="38"/>
      <c r="FD232" s="38"/>
      <c r="FE232" s="38"/>
      <c r="FF232" s="38"/>
      <c r="FG232" s="38"/>
      <c r="FH232" s="38"/>
      <c r="FI232" s="38"/>
      <c r="FJ232" s="38"/>
      <c r="FK232" s="38"/>
      <c r="FL232" s="38"/>
      <c r="FM232" s="38"/>
      <c r="FN232" s="38"/>
      <c r="FO232" s="38"/>
      <c r="FP232" s="38"/>
      <c r="FQ232" s="38"/>
      <c r="FR232" s="38"/>
      <c r="FS232" s="38"/>
      <c r="FT232" s="38"/>
      <c r="FU232" s="38"/>
      <c r="FV232" s="38"/>
      <c r="FW232" s="38"/>
      <c r="FX232" s="38"/>
      <c r="FY232" s="38"/>
      <c r="FZ232" s="38"/>
      <c r="GA232" s="38"/>
      <c r="GB232" s="38"/>
      <c r="GC232" s="38"/>
      <c r="GD232" s="38"/>
      <c r="GE232" s="38"/>
      <c r="GF232" s="38"/>
      <c r="GG232" s="38"/>
      <c r="GH232" s="38"/>
      <c r="GI232" s="38"/>
      <c r="GJ232" s="38"/>
      <c r="GK232" s="38"/>
      <c r="GL232" s="38"/>
      <c r="GM232" s="38"/>
      <c r="GN232" s="38"/>
      <c r="GO232" s="38"/>
      <c r="GP232" s="38"/>
      <c r="GQ232" s="38"/>
      <c r="GR232" s="38"/>
      <c r="GS232" s="38"/>
      <c r="GT232" s="38"/>
      <c r="GU232" s="38"/>
      <c r="GV232" s="38"/>
      <c r="GW232" s="38"/>
      <c r="GX232" s="38"/>
      <c r="GY232" s="38"/>
      <c r="GZ232" s="38"/>
      <c r="HA232" s="38"/>
      <c r="HB232" s="38"/>
      <c r="HC232" s="38"/>
      <c r="HD232" s="38"/>
      <c r="HE232" s="38"/>
      <c r="HF232" s="38"/>
      <c r="HG232" s="38"/>
      <c r="HH232" s="38"/>
      <c r="HI232" s="38"/>
      <c r="HJ232" s="38"/>
      <c r="HK232" s="38"/>
      <c r="HL232" s="38"/>
      <c r="HM232" s="38"/>
      <c r="HN232" s="38"/>
      <c r="HO232" s="38"/>
      <c r="HP232" s="38"/>
      <c r="HQ232" s="38"/>
      <c r="HR232" s="38"/>
      <c r="HS232" s="38"/>
      <c r="HT232" s="38"/>
      <c r="HU232" s="38"/>
      <c r="HV232" s="38"/>
      <c r="HW232" s="38"/>
      <c r="HX232" s="38"/>
      <c r="HY232" s="38"/>
      <c r="HZ232" s="38"/>
      <c r="IA232" s="38"/>
      <c r="IB232" s="38"/>
      <c r="IC232" s="38"/>
      <c r="ID232" s="38"/>
      <c r="IE232" s="38"/>
      <c r="IF232" s="38"/>
      <c r="IG232" s="38"/>
    </row>
    <row r="233" spans="1:241" s="39" customFormat="1" ht="12.75" x14ac:dyDescent="0.2">
      <c r="A233" s="33" t="s">
        <v>131</v>
      </c>
      <c r="B233" s="34" t="s">
        <v>4</v>
      </c>
      <c r="C233" s="43">
        <v>1120263</v>
      </c>
      <c r="D233" s="45"/>
      <c r="E233" s="44">
        <v>0</v>
      </c>
      <c r="F233" s="45"/>
      <c r="G233" s="43">
        <f t="shared" si="9"/>
        <v>1120263</v>
      </c>
      <c r="H233" s="43"/>
      <c r="I233" s="44">
        <v>675956</v>
      </c>
      <c r="J233" s="43"/>
      <c r="K233" s="44">
        <f t="shared" si="8"/>
        <v>444307</v>
      </c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  <c r="DG233" s="38"/>
      <c r="DH233" s="38"/>
      <c r="DI233" s="38"/>
      <c r="DJ233" s="38"/>
      <c r="DK233" s="38"/>
      <c r="DL233" s="38"/>
      <c r="DM233" s="38"/>
      <c r="DN233" s="38"/>
      <c r="DO233" s="38"/>
      <c r="DP233" s="38"/>
      <c r="DQ233" s="38"/>
      <c r="DR233" s="38"/>
      <c r="DS233" s="38"/>
      <c r="DT233" s="38"/>
      <c r="DU233" s="38"/>
      <c r="DV233" s="38"/>
      <c r="DW233" s="38"/>
      <c r="DX233" s="38"/>
      <c r="DY233" s="38"/>
      <c r="DZ233" s="38"/>
      <c r="EA233" s="38"/>
      <c r="EB233" s="38"/>
      <c r="EC233" s="38"/>
      <c r="ED233" s="38"/>
      <c r="EE233" s="38"/>
      <c r="EF233" s="38"/>
      <c r="EG233" s="38"/>
      <c r="EH233" s="38"/>
      <c r="EI233" s="38"/>
      <c r="EJ233" s="38"/>
      <c r="EK233" s="38"/>
      <c r="EL233" s="38"/>
      <c r="EM233" s="38"/>
      <c r="EN233" s="38"/>
      <c r="EO233" s="38"/>
      <c r="EP233" s="38"/>
      <c r="EQ233" s="38"/>
      <c r="ER233" s="38"/>
      <c r="ES233" s="38"/>
      <c r="ET233" s="38"/>
      <c r="EU233" s="38"/>
      <c r="EV233" s="38"/>
      <c r="EW233" s="38"/>
      <c r="EX233" s="38"/>
      <c r="EY233" s="38"/>
      <c r="EZ233" s="38"/>
      <c r="FA233" s="38"/>
      <c r="FB233" s="38"/>
      <c r="FC233" s="38"/>
      <c r="FD233" s="38"/>
      <c r="FE233" s="38"/>
      <c r="FF233" s="38"/>
      <c r="FG233" s="38"/>
      <c r="FH233" s="38"/>
      <c r="FI233" s="38"/>
      <c r="FJ233" s="38"/>
      <c r="FK233" s="38"/>
      <c r="FL233" s="38"/>
      <c r="FM233" s="38"/>
      <c r="FN233" s="38"/>
      <c r="FO233" s="38"/>
      <c r="FP233" s="38"/>
      <c r="FQ233" s="38"/>
      <c r="FR233" s="38"/>
      <c r="FS233" s="38"/>
      <c r="FT233" s="38"/>
      <c r="FU233" s="38"/>
      <c r="FV233" s="38"/>
      <c r="FW233" s="38"/>
      <c r="FX233" s="38"/>
      <c r="FY233" s="38"/>
      <c r="FZ233" s="38"/>
      <c r="GA233" s="38"/>
      <c r="GB233" s="38"/>
      <c r="GC233" s="38"/>
      <c r="GD233" s="38"/>
      <c r="GE233" s="38"/>
      <c r="GF233" s="38"/>
      <c r="GG233" s="38"/>
      <c r="GH233" s="38"/>
      <c r="GI233" s="38"/>
      <c r="GJ233" s="38"/>
      <c r="GK233" s="38"/>
      <c r="GL233" s="38"/>
      <c r="GM233" s="38"/>
      <c r="GN233" s="38"/>
      <c r="GO233" s="38"/>
      <c r="GP233" s="38"/>
      <c r="GQ233" s="38"/>
      <c r="GR233" s="38"/>
      <c r="GS233" s="38"/>
      <c r="GT233" s="38"/>
      <c r="GU233" s="38"/>
      <c r="GV233" s="38"/>
      <c r="GW233" s="38"/>
      <c r="GX233" s="38"/>
      <c r="GY233" s="38"/>
      <c r="GZ233" s="38"/>
      <c r="HA233" s="38"/>
      <c r="HB233" s="38"/>
      <c r="HC233" s="38"/>
      <c r="HD233" s="38"/>
      <c r="HE233" s="38"/>
      <c r="HF233" s="38"/>
      <c r="HG233" s="38"/>
      <c r="HH233" s="38"/>
      <c r="HI233" s="38"/>
      <c r="HJ233" s="38"/>
      <c r="HK233" s="38"/>
      <c r="HL233" s="38"/>
      <c r="HM233" s="38"/>
      <c r="HN233" s="38"/>
      <c r="HO233" s="38"/>
      <c r="HP233" s="38"/>
      <c r="HQ233" s="38"/>
      <c r="HR233" s="38"/>
      <c r="HS233" s="38"/>
      <c r="HT233" s="38"/>
      <c r="HU233" s="38"/>
      <c r="HV233" s="38"/>
      <c r="HW233" s="38"/>
      <c r="HX233" s="38"/>
      <c r="HY233" s="38"/>
      <c r="HZ233" s="38"/>
      <c r="IA233" s="38"/>
      <c r="IB233" s="38"/>
      <c r="IC233" s="38"/>
      <c r="ID233" s="38"/>
      <c r="IE233" s="38"/>
      <c r="IF233" s="38"/>
      <c r="IG233" s="38"/>
    </row>
    <row r="234" spans="1:241" s="39" customFormat="1" ht="12.75" x14ac:dyDescent="0.2">
      <c r="A234" s="33" t="s">
        <v>132</v>
      </c>
      <c r="B234" s="34" t="s">
        <v>4</v>
      </c>
      <c r="C234" s="43">
        <v>18228041</v>
      </c>
      <c r="D234" s="36"/>
      <c r="E234" s="44">
        <v>0</v>
      </c>
      <c r="F234" s="46"/>
      <c r="G234" s="43">
        <f t="shared" si="9"/>
        <v>18228041</v>
      </c>
      <c r="H234" s="43"/>
      <c r="I234" s="44">
        <v>6834350</v>
      </c>
      <c r="J234" s="43"/>
      <c r="K234" s="44">
        <f t="shared" si="8"/>
        <v>11393691</v>
      </c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  <c r="DG234" s="38"/>
      <c r="DH234" s="38"/>
      <c r="DI234" s="38"/>
      <c r="DJ234" s="38"/>
      <c r="DK234" s="38"/>
      <c r="DL234" s="38"/>
      <c r="DM234" s="38"/>
      <c r="DN234" s="38"/>
      <c r="DO234" s="38"/>
      <c r="DP234" s="38"/>
      <c r="DQ234" s="38"/>
      <c r="DR234" s="38"/>
      <c r="DS234" s="38"/>
      <c r="DT234" s="38"/>
      <c r="DU234" s="38"/>
      <c r="DV234" s="38"/>
      <c r="DW234" s="38"/>
      <c r="DX234" s="38"/>
      <c r="DY234" s="38"/>
      <c r="DZ234" s="38"/>
      <c r="EA234" s="38"/>
      <c r="EB234" s="38"/>
      <c r="EC234" s="38"/>
      <c r="ED234" s="38"/>
      <c r="EE234" s="38"/>
      <c r="EF234" s="38"/>
      <c r="EG234" s="38"/>
      <c r="EH234" s="38"/>
      <c r="EI234" s="38"/>
      <c r="EJ234" s="38"/>
      <c r="EK234" s="38"/>
      <c r="EL234" s="38"/>
      <c r="EM234" s="38"/>
      <c r="EN234" s="38"/>
      <c r="EO234" s="38"/>
      <c r="EP234" s="38"/>
      <c r="EQ234" s="38"/>
      <c r="ER234" s="38"/>
      <c r="ES234" s="38"/>
      <c r="ET234" s="38"/>
      <c r="EU234" s="38"/>
      <c r="EV234" s="38"/>
      <c r="EW234" s="38"/>
      <c r="EX234" s="38"/>
      <c r="EY234" s="38"/>
      <c r="EZ234" s="38"/>
      <c r="FA234" s="38"/>
      <c r="FB234" s="38"/>
      <c r="FC234" s="38"/>
      <c r="FD234" s="38"/>
      <c r="FE234" s="38"/>
      <c r="FF234" s="38"/>
      <c r="FG234" s="38"/>
      <c r="FH234" s="38"/>
      <c r="FI234" s="38"/>
      <c r="FJ234" s="38"/>
      <c r="FK234" s="38"/>
      <c r="FL234" s="38"/>
      <c r="FM234" s="38"/>
      <c r="FN234" s="38"/>
      <c r="FO234" s="38"/>
      <c r="FP234" s="38"/>
      <c r="FQ234" s="38"/>
      <c r="FR234" s="38"/>
      <c r="FS234" s="38"/>
      <c r="FT234" s="38"/>
      <c r="FU234" s="38"/>
      <c r="FV234" s="38"/>
      <c r="FW234" s="38"/>
      <c r="FX234" s="38"/>
      <c r="FY234" s="38"/>
      <c r="FZ234" s="38"/>
      <c r="GA234" s="38"/>
      <c r="GB234" s="38"/>
      <c r="GC234" s="38"/>
      <c r="GD234" s="38"/>
      <c r="GE234" s="38"/>
      <c r="GF234" s="38"/>
      <c r="GG234" s="38"/>
      <c r="GH234" s="38"/>
      <c r="GI234" s="38"/>
      <c r="GJ234" s="38"/>
      <c r="GK234" s="38"/>
      <c r="GL234" s="38"/>
      <c r="GM234" s="38"/>
      <c r="GN234" s="38"/>
      <c r="GO234" s="38"/>
      <c r="GP234" s="38"/>
      <c r="GQ234" s="38"/>
      <c r="GR234" s="38"/>
      <c r="GS234" s="38"/>
      <c r="GT234" s="38"/>
      <c r="GU234" s="38"/>
      <c r="GV234" s="38"/>
      <c r="GW234" s="38"/>
      <c r="GX234" s="38"/>
      <c r="GY234" s="38"/>
      <c r="GZ234" s="38"/>
      <c r="HA234" s="38"/>
      <c r="HB234" s="38"/>
      <c r="HC234" s="38"/>
      <c r="HD234" s="38"/>
      <c r="HE234" s="38"/>
      <c r="HF234" s="38"/>
      <c r="HG234" s="38"/>
      <c r="HH234" s="38"/>
      <c r="HI234" s="38"/>
      <c r="HJ234" s="38"/>
      <c r="HK234" s="38"/>
      <c r="HL234" s="38"/>
      <c r="HM234" s="38"/>
      <c r="HN234" s="38"/>
      <c r="HO234" s="38"/>
      <c r="HP234" s="38"/>
      <c r="HQ234" s="38"/>
      <c r="HR234" s="38"/>
      <c r="HS234" s="38"/>
      <c r="HT234" s="38"/>
      <c r="HU234" s="38"/>
      <c r="HV234" s="38"/>
      <c r="HW234" s="38"/>
      <c r="HX234" s="38"/>
      <c r="HY234" s="38"/>
      <c r="HZ234" s="38"/>
      <c r="IA234" s="38"/>
      <c r="IB234" s="38"/>
      <c r="IC234" s="38"/>
      <c r="ID234" s="38"/>
      <c r="IE234" s="38"/>
      <c r="IF234" s="38"/>
      <c r="IG234" s="38"/>
    </row>
    <row r="235" spans="1:241" s="39" customFormat="1" ht="12.75" x14ac:dyDescent="0.2">
      <c r="A235" s="33" t="s">
        <v>133</v>
      </c>
      <c r="B235" s="34" t="s">
        <v>4</v>
      </c>
      <c r="C235" s="43">
        <v>3146615</v>
      </c>
      <c r="D235" s="45"/>
      <c r="E235" s="44">
        <v>0</v>
      </c>
      <c r="F235" s="45"/>
      <c r="G235" s="43">
        <f t="shared" si="9"/>
        <v>3146615</v>
      </c>
      <c r="H235" s="43"/>
      <c r="I235" s="44">
        <v>956771</v>
      </c>
      <c r="J235" s="43"/>
      <c r="K235" s="44">
        <f t="shared" si="8"/>
        <v>2189844</v>
      </c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  <c r="DG235" s="38"/>
      <c r="DH235" s="38"/>
      <c r="DI235" s="38"/>
      <c r="DJ235" s="38"/>
      <c r="DK235" s="38"/>
      <c r="DL235" s="38"/>
      <c r="DM235" s="38"/>
      <c r="DN235" s="38"/>
      <c r="DO235" s="38"/>
      <c r="DP235" s="38"/>
      <c r="DQ235" s="38"/>
      <c r="DR235" s="38"/>
      <c r="DS235" s="38"/>
      <c r="DT235" s="38"/>
      <c r="DU235" s="38"/>
      <c r="DV235" s="38"/>
      <c r="DW235" s="38"/>
      <c r="DX235" s="38"/>
      <c r="DY235" s="38"/>
      <c r="DZ235" s="38"/>
      <c r="EA235" s="38"/>
      <c r="EB235" s="38"/>
      <c r="EC235" s="38"/>
      <c r="ED235" s="38"/>
      <c r="EE235" s="38"/>
      <c r="EF235" s="38"/>
      <c r="EG235" s="38"/>
      <c r="EH235" s="38"/>
      <c r="EI235" s="38"/>
      <c r="EJ235" s="38"/>
      <c r="EK235" s="38"/>
      <c r="EL235" s="38"/>
      <c r="EM235" s="38"/>
      <c r="EN235" s="38"/>
      <c r="EO235" s="38"/>
      <c r="EP235" s="38"/>
      <c r="EQ235" s="38"/>
      <c r="ER235" s="38"/>
      <c r="ES235" s="38"/>
      <c r="ET235" s="38"/>
      <c r="EU235" s="38"/>
      <c r="EV235" s="38"/>
      <c r="EW235" s="38"/>
      <c r="EX235" s="38"/>
      <c r="EY235" s="38"/>
      <c r="EZ235" s="38"/>
      <c r="FA235" s="38"/>
      <c r="FB235" s="38"/>
      <c r="FC235" s="38"/>
      <c r="FD235" s="38"/>
      <c r="FE235" s="38"/>
      <c r="FF235" s="38"/>
      <c r="FG235" s="38"/>
      <c r="FH235" s="38"/>
      <c r="FI235" s="38"/>
      <c r="FJ235" s="38"/>
      <c r="FK235" s="38"/>
      <c r="FL235" s="38"/>
      <c r="FM235" s="38"/>
      <c r="FN235" s="38"/>
      <c r="FO235" s="38"/>
      <c r="FP235" s="38"/>
      <c r="FQ235" s="38"/>
      <c r="FR235" s="38"/>
      <c r="FS235" s="38"/>
      <c r="FT235" s="38"/>
      <c r="FU235" s="38"/>
      <c r="FV235" s="38"/>
      <c r="FW235" s="38"/>
      <c r="FX235" s="38"/>
      <c r="FY235" s="38"/>
      <c r="FZ235" s="38"/>
      <c r="GA235" s="38"/>
      <c r="GB235" s="38"/>
      <c r="GC235" s="38"/>
      <c r="GD235" s="38"/>
      <c r="GE235" s="38"/>
      <c r="GF235" s="38"/>
      <c r="GG235" s="38"/>
      <c r="GH235" s="38"/>
      <c r="GI235" s="38"/>
      <c r="GJ235" s="38"/>
      <c r="GK235" s="38"/>
      <c r="GL235" s="38"/>
      <c r="GM235" s="38"/>
      <c r="GN235" s="38"/>
      <c r="GO235" s="38"/>
      <c r="GP235" s="38"/>
      <c r="GQ235" s="38"/>
      <c r="GR235" s="38"/>
      <c r="GS235" s="38"/>
      <c r="GT235" s="38"/>
      <c r="GU235" s="38"/>
      <c r="GV235" s="38"/>
      <c r="GW235" s="38"/>
      <c r="GX235" s="38"/>
      <c r="GY235" s="38"/>
      <c r="GZ235" s="38"/>
      <c r="HA235" s="38"/>
      <c r="HB235" s="38"/>
      <c r="HC235" s="38"/>
      <c r="HD235" s="38"/>
      <c r="HE235" s="38"/>
      <c r="HF235" s="38"/>
      <c r="HG235" s="38"/>
      <c r="HH235" s="38"/>
      <c r="HI235" s="38"/>
      <c r="HJ235" s="38"/>
      <c r="HK235" s="38"/>
      <c r="HL235" s="38"/>
      <c r="HM235" s="38"/>
      <c r="HN235" s="38"/>
      <c r="HO235" s="38"/>
      <c r="HP235" s="38"/>
      <c r="HQ235" s="38"/>
      <c r="HR235" s="38"/>
      <c r="HS235" s="38"/>
      <c r="HT235" s="38"/>
      <c r="HU235" s="38"/>
      <c r="HV235" s="38"/>
      <c r="HW235" s="38"/>
      <c r="HX235" s="38"/>
      <c r="HY235" s="38"/>
      <c r="HZ235" s="38"/>
      <c r="IA235" s="38"/>
      <c r="IB235" s="38"/>
      <c r="IC235" s="38"/>
      <c r="ID235" s="38"/>
      <c r="IE235" s="38"/>
      <c r="IF235" s="38"/>
      <c r="IG235" s="38"/>
    </row>
    <row r="236" spans="1:241" s="39" customFormat="1" ht="12.75" x14ac:dyDescent="0.2">
      <c r="A236" s="33" t="s">
        <v>134</v>
      </c>
      <c r="B236" s="34" t="s">
        <v>4</v>
      </c>
      <c r="C236" s="43">
        <v>15954956</v>
      </c>
      <c r="D236" s="45"/>
      <c r="E236" s="44">
        <v>2898393</v>
      </c>
      <c r="F236" s="45"/>
      <c r="G236" s="43">
        <f t="shared" si="9"/>
        <v>18853349</v>
      </c>
      <c r="H236" s="43"/>
      <c r="I236" s="44">
        <v>4505276</v>
      </c>
      <c r="J236" s="43"/>
      <c r="K236" s="44">
        <f t="shared" si="8"/>
        <v>14348073</v>
      </c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  <c r="DU236" s="38"/>
      <c r="DV236" s="38"/>
      <c r="DW236" s="38"/>
      <c r="DX236" s="38"/>
      <c r="DY236" s="38"/>
      <c r="DZ236" s="38"/>
      <c r="EA236" s="38"/>
      <c r="EB236" s="38"/>
      <c r="EC236" s="38"/>
      <c r="ED236" s="38"/>
      <c r="EE236" s="38"/>
      <c r="EF236" s="38"/>
      <c r="EG236" s="38"/>
      <c r="EH236" s="38"/>
      <c r="EI236" s="38"/>
      <c r="EJ236" s="38"/>
      <c r="EK236" s="38"/>
      <c r="EL236" s="38"/>
      <c r="EM236" s="38"/>
      <c r="EN236" s="38"/>
      <c r="EO236" s="38"/>
      <c r="EP236" s="38"/>
      <c r="EQ236" s="38"/>
      <c r="ER236" s="38"/>
      <c r="ES236" s="38"/>
      <c r="ET236" s="38"/>
      <c r="EU236" s="38"/>
      <c r="EV236" s="38"/>
      <c r="EW236" s="38"/>
      <c r="EX236" s="38"/>
      <c r="EY236" s="38"/>
      <c r="EZ236" s="38"/>
      <c r="FA236" s="38"/>
      <c r="FB236" s="38"/>
      <c r="FC236" s="38"/>
      <c r="FD236" s="38"/>
      <c r="FE236" s="38"/>
      <c r="FF236" s="38"/>
      <c r="FG236" s="38"/>
      <c r="FH236" s="38"/>
      <c r="FI236" s="38"/>
      <c r="FJ236" s="38"/>
      <c r="FK236" s="38"/>
      <c r="FL236" s="38"/>
      <c r="FM236" s="38"/>
      <c r="FN236" s="38"/>
      <c r="FO236" s="38"/>
      <c r="FP236" s="38"/>
      <c r="FQ236" s="38"/>
      <c r="FR236" s="38"/>
      <c r="FS236" s="38"/>
      <c r="FT236" s="38"/>
      <c r="FU236" s="38"/>
      <c r="FV236" s="38"/>
      <c r="FW236" s="38"/>
      <c r="FX236" s="38"/>
      <c r="FY236" s="38"/>
      <c r="FZ236" s="38"/>
      <c r="GA236" s="38"/>
      <c r="GB236" s="38"/>
      <c r="GC236" s="38"/>
      <c r="GD236" s="38"/>
      <c r="GE236" s="38"/>
      <c r="GF236" s="38"/>
      <c r="GG236" s="38"/>
      <c r="GH236" s="38"/>
      <c r="GI236" s="38"/>
      <c r="GJ236" s="38"/>
      <c r="GK236" s="38"/>
      <c r="GL236" s="38"/>
      <c r="GM236" s="38"/>
      <c r="GN236" s="38"/>
      <c r="GO236" s="38"/>
      <c r="GP236" s="38"/>
      <c r="GQ236" s="38"/>
      <c r="GR236" s="38"/>
      <c r="GS236" s="38"/>
      <c r="GT236" s="38"/>
      <c r="GU236" s="38"/>
      <c r="GV236" s="38"/>
      <c r="GW236" s="38"/>
      <c r="GX236" s="38"/>
      <c r="GY236" s="38"/>
      <c r="GZ236" s="38"/>
      <c r="HA236" s="38"/>
      <c r="HB236" s="38"/>
      <c r="HC236" s="38"/>
      <c r="HD236" s="38"/>
      <c r="HE236" s="38"/>
      <c r="HF236" s="38"/>
      <c r="HG236" s="38"/>
      <c r="HH236" s="38"/>
      <c r="HI236" s="38"/>
      <c r="HJ236" s="38"/>
      <c r="HK236" s="38"/>
      <c r="HL236" s="38"/>
      <c r="HM236" s="38"/>
      <c r="HN236" s="38"/>
      <c r="HO236" s="38"/>
      <c r="HP236" s="38"/>
      <c r="HQ236" s="38"/>
      <c r="HR236" s="38"/>
      <c r="HS236" s="38"/>
      <c r="HT236" s="38"/>
      <c r="HU236" s="38"/>
      <c r="HV236" s="38"/>
      <c r="HW236" s="38"/>
      <c r="HX236" s="38"/>
      <c r="HY236" s="38"/>
      <c r="HZ236" s="38"/>
      <c r="IA236" s="38"/>
      <c r="IB236" s="38"/>
      <c r="IC236" s="38"/>
      <c r="ID236" s="38"/>
      <c r="IE236" s="38"/>
      <c r="IF236" s="38"/>
      <c r="IG236" s="38"/>
    </row>
    <row r="237" spans="1:241" s="39" customFormat="1" ht="12.75" x14ac:dyDescent="0.2">
      <c r="A237" s="33" t="s">
        <v>93</v>
      </c>
      <c r="B237" s="34" t="s">
        <v>4</v>
      </c>
      <c r="C237" s="43">
        <v>13329</v>
      </c>
      <c r="D237" s="36"/>
      <c r="E237" s="44">
        <v>0</v>
      </c>
      <c r="F237" s="36"/>
      <c r="G237" s="43">
        <f t="shared" si="9"/>
        <v>13329</v>
      </c>
      <c r="H237" s="43"/>
      <c r="I237" s="44">
        <v>13329</v>
      </c>
      <c r="J237" s="43"/>
      <c r="K237" s="44">
        <f t="shared" si="8"/>
        <v>0</v>
      </c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  <c r="DG237" s="38"/>
      <c r="DH237" s="38"/>
      <c r="DI237" s="38"/>
      <c r="DJ237" s="38"/>
      <c r="DK237" s="38"/>
      <c r="DL237" s="38"/>
      <c r="DM237" s="38"/>
      <c r="DN237" s="38"/>
      <c r="DO237" s="38"/>
      <c r="DP237" s="38"/>
      <c r="DQ237" s="38"/>
      <c r="DR237" s="38"/>
      <c r="DS237" s="38"/>
      <c r="DT237" s="38"/>
      <c r="DU237" s="38"/>
      <c r="DV237" s="38"/>
      <c r="DW237" s="38"/>
      <c r="DX237" s="38"/>
      <c r="DY237" s="38"/>
      <c r="DZ237" s="38"/>
      <c r="EA237" s="38"/>
      <c r="EB237" s="38"/>
      <c r="EC237" s="38"/>
      <c r="ED237" s="38"/>
      <c r="EE237" s="38"/>
      <c r="EF237" s="38"/>
      <c r="EG237" s="38"/>
      <c r="EH237" s="38"/>
      <c r="EI237" s="38"/>
      <c r="EJ237" s="38"/>
      <c r="EK237" s="38"/>
      <c r="EL237" s="38"/>
      <c r="EM237" s="38"/>
      <c r="EN237" s="38"/>
      <c r="EO237" s="38"/>
      <c r="EP237" s="38"/>
      <c r="EQ237" s="38"/>
      <c r="ER237" s="38"/>
      <c r="ES237" s="38"/>
      <c r="ET237" s="38"/>
      <c r="EU237" s="38"/>
      <c r="EV237" s="38"/>
      <c r="EW237" s="38"/>
      <c r="EX237" s="38"/>
      <c r="EY237" s="38"/>
      <c r="EZ237" s="38"/>
      <c r="FA237" s="38"/>
      <c r="FB237" s="38"/>
      <c r="FC237" s="38"/>
      <c r="FD237" s="38"/>
      <c r="FE237" s="38"/>
      <c r="FF237" s="38"/>
      <c r="FG237" s="38"/>
      <c r="FH237" s="38"/>
      <c r="FI237" s="38"/>
      <c r="FJ237" s="38"/>
      <c r="FK237" s="38"/>
      <c r="FL237" s="38"/>
      <c r="FM237" s="38"/>
      <c r="FN237" s="38"/>
      <c r="FO237" s="38"/>
      <c r="FP237" s="38"/>
      <c r="FQ237" s="38"/>
      <c r="FR237" s="38"/>
      <c r="FS237" s="38"/>
      <c r="FT237" s="38"/>
      <c r="FU237" s="38"/>
      <c r="FV237" s="38"/>
      <c r="FW237" s="38"/>
      <c r="FX237" s="38"/>
      <c r="FY237" s="38"/>
      <c r="FZ237" s="38"/>
      <c r="GA237" s="38"/>
      <c r="GB237" s="38"/>
      <c r="GC237" s="38"/>
      <c r="GD237" s="38"/>
      <c r="GE237" s="38"/>
      <c r="GF237" s="38"/>
      <c r="GG237" s="38"/>
      <c r="GH237" s="38"/>
      <c r="GI237" s="38"/>
      <c r="GJ237" s="38"/>
      <c r="GK237" s="38"/>
      <c r="GL237" s="38"/>
      <c r="GM237" s="38"/>
      <c r="GN237" s="38"/>
      <c r="GO237" s="38"/>
      <c r="GP237" s="38"/>
      <c r="GQ237" s="38"/>
      <c r="GR237" s="38"/>
      <c r="GS237" s="38"/>
      <c r="GT237" s="38"/>
      <c r="GU237" s="38"/>
      <c r="GV237" s="38"/>
      <c r="GW237" s="38"/>
      <c r="GX237" s="38"/>
      <c r="GY237" s="38"/>
      <c r="GZ237" s="38"/>
      <c r="HA237" s="38"/>
      <c r="HB237" s="38"/>
      <c r="HC237" s="38"/>
      <c r="HD237" s="38"/>
      <c r="HE237" s="38"/>
      <c r="HF237" s="38"/>
      <c r="HG237" s="38"/>
      <c r="HH237" s="38"/>
      <c r="HI237" s="38"/>
      <c r="HJ237" s="38"/>
      <c r="HK237" s="38"/>
      <c r="HL237" s="38"/>
      <c r="HM237" s="38"/>
      <c r="HN237" s="38"/>
      <c r="HO237" s="38"/>
      <c r="HP237" s="38"/>
      <c r="HQ237" s="38"/>
      <c r="HR237" s="38"/>
      <c r="HS237" s="38"/>
      <c r="HT237" s="38"/>
      <c r="HU237" s="38"/>
      <c r="HV237" s="38"/>
      <c r="HW237" s="38"/>
      <c r="HX237" s="38"/>
      <c r="HY237" s="38"/>
      <c r="HZ237" s="38"/>
      <c r="IA237" s="38"/>
      <c r="IB237" s="38"/>
      <c r="IC237" s="38"/>
      <c r="ID237" s="38"/>
      <c r="IE237" s="38"/>
      <c r="IF237" s="38"/>
      <c r="IG237" s="38"/>
    </row>
    <row r="238" spans="1:241" s="39" customFormat="1" ht="12.75" x14ac:dyDescent="0.2">
      <c r="A238" s="33" t="s">
        <v>5</v>
      </c>
      <c r="B238" s="34" t="s">
        <v>4</v>
      </c>
      <c r="C238" s="43"/>
      <c r="D238" s="45"/>
      <c r="E238" s="44"/>
      <c r="F238" s="45"/>
      <c r="G238" s="43"/>
      <c r="H238" s="43"/>
      <c r="I238" s="44"/>
      <c r="J238" s="43"/>
      <c r="K238" s="44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  <c r="DL238" s="38"/>
      <c r="DM238" s="38"/>
      <c r="DN238" s="38"/>
      <c r="DO238" s="38"/>
      <c r="DP238" s="38"/>
      <c r="DQ238" s="38"/>
      <c r="DR238" s="38"/>
      <c r="DS238" s="38"/>
      <c r="DT238" s="38"/>
      <c r="DU238" s="38"/>
      <c r="DV238" s="38"/>
      <c r="DW238" s="38"/>
      <c r="DX238" s="38"/>
      <c r="DY238" s="38"/>
      <c r="DZ238" s="38"/>
      <c r="EA238" s="38"/>
      <c r="EB238" s="38"/>
      <c r="EC238" s="38"/>
      <c r="ED238" s="38"/>
      <c r="EE238" s="38"/>
      <c r="EF238" s="38"/>
      <c r="EG238" s="38"/>
      <c r="EH238" s="38"/>
      <c r="EI238" s="38"/>
      <c r="EJ238" s="38"/>
      <c r="EK238" s="38"/>
      <c r="EL238" s="38"/>
      <c r="EM238" s="38"/>
      <c r="EN238" s="38"/>
      <c r="EO238" s="38"/>
      <c r="EP238" s="38"/>
      <c r="EQ238" s="38"/>
      <c r="ER238" s="38"/>
      <c r="ES238" s="38"/>
      <c r="ET238" s="38"/>
      <c r="EU238" s="38"/>
      <c r="EV238" s="38"/>
      <c r="EW238" s="38"/>
      <c r="EX238" s="38"/>
      <c r="EY238" s="38"/>
      <c r="EZ238" s="38"/>
      <c r="FA238" s="38"/>
      <c r="FB238" s="38"/>
      <c r="FC238" s="38"/>
      <c r="FD238" s="38"/>
      <c r="FE238" s="38"/>
      <c r="FF238" s="38"/>
      <c r="FG238" s="38"/>
      <c r="FH238" s="38"/>
      <c r="FI238" s="38"/>
      <c r="FJ238" s="38"/>
      <c r="FK238" s="38"/>
      <c r="FL238" s="38"/>
      <c r="FM238" s="38"/>
      <c r="FN238" s="38"/>
      <c r="FO238" s="38"/>
      <c r="FP238" s="38"/>
      <c r="FQ238" s="38"/>
      <c r="FR238" s="38"/>
      <c r="FS238" s="38"/>
      <c r="FT238" s="38"/>
      <c r="FU238" s="38"/>
      <c r="FV238" s="38"/>
      <c r="FW238" s="38"/>
      <c r="FX238" s="38"/>
      <c r="FY238" s="38"/>
      <c r="FZ238" s="38"/>
      <c r="GA238" s="38"/>
      <c r="GB238" s="38"/>
      <c r="GC238" s="38"/>
      <c r="GD238" s="38"/>
      <c r="GE238" s="38"/>
      <c r="GF238" s="38"/>
      <c r="GG238" s="38"/>
      <c r="GH238" s="38"/>
      <c r="GI238" s="38"/>
      <c r="GJ238" s="38"/>
      <c r="GK238" s="38"/>
      <c r="GL238" s="38"/>
      <c r="GM238" s="38"/>
      <c r="GN238" s="38"/>
      <c r="GO238" s="38"/>
      <c r="GP238" s="38"/>
      <c r="GQ238" s="38"/>
      <c r="GR238" s="38"/>
      <c r="GS238" s="38"/>
      <c r="GT238" s="38"/>
      <c r="GU238" s="38"/>
      <c r="GV238" s="38"/>
      <c r="GW238" s="38"/>
      <c r="GX238" s="38"/>
      <c r="GY238" s="38"/>
      <c r="GZ238" s="38"/>
      <c r="HA238" s="38"/>
      <c r="HB238" s="38"/>
      <c r="HC238" s="38"/>
      <c r="HD238" s="38"/>
      <c r="HE238" s="38"/>
      <c r="HF238" s="38"/>
      <c r="HG238" s="38"/>
      <c r="HH238" s="38"/>
      <c r="HI238" s="38"/>
      <c r="HJ238" s="38"/>
      <c r="HK238" s="38"/>
      <c r="HL238" s="38"/>
      <c r="HM238" s="38"/>
      <c r="HN238" s="38"/>
      <c r="HO238" s="38"/>
      <c r="HP238" s="38"/>
      <c r="HQ238" s="38"/>
      <c r="HR238" s="38"/>
      <c r="HS238" s="38"/>
      <c r="HT238" s="38"/>
      <c r="HU238" s="38"/>
      <c r="HV238" s="38"/>
      <c r="HW238" s="38"/>
      <c r="HX238" s="38"/>
      <c r="HY238" s="38"/>
      <c r="HZ238" s="38"/>
      <c r="IA238" s="38"/>
      <c r="IB238" s="38"/>
      <c r="IC238" s="38"/>
      <c r="ID238" s="38"/>
      <c r="IE238" s="38"/>
      <c r="IF238" s="38"/>
      <c r="IG238" s="38"/>
    </row>
    <row r="239" spans="1:241" s="39" customFormat="1" ht="12.75" x14ac:dyDescent="0.2">
      <c r="A239" s="51" t="s">
        <v>6</v>
      </c>
      <c r="B239" s="34" t="s">
        <v>4</v>
      </c>
      <c r="C239" s="52">
        <v>3969804</v>
      </c>
      <c r="D239" s="53"/>
      <c r="E239" s="54">
        <v>0</v>
      </c>
      <c r="F239" s="53"/>
      <c r="G239" s="43">
        <f t="shared" si="9"/>
        <v>3969804</v>
      </c>
      <c r="H239" s="43"/>
      <c r="I239" s="54">
        <v>1885657</v>
      </c>
      <c r="J239" s="43"/>
      <c r="K239" s="44">
        <f>G239-I239</f>
        <v>2084147</v>
      </c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  <c r="DG239" s="38"/>
      <c r="DH239" s="38"/>
      <c r="DI239" s="38"/>
      <c r="DJ239" s="38"/>
      <c r="DK239" s="38"/>
      <c r="DL239" s="38"/>
      <c r="DM239" s="38"/>
      <c r="DN239" s="38"/>
      <c r="DO239" s="38"/>
      <c r="DP239" s="38"/>
      <c r="DQ239" s="38"/>
      <c r="DR239" s="38"/>
      <c r="DS239" s="38"/>
      <c r="DT239" s="38"/>
      <c r="DU239" s="38"/>
      <c r="DV239" s="38"/>
      <c r="DW239" s="38"/>
      <c r="DX239" s="38"/>
      <c r="DY239" s="38"/>
      <c r="DZ239" s="38"/>
      <c r="EA239" s="38"/>
      <c r="EB239" s="38"/>
      <c r="EC239" s="38"/>
      <c r="ED239" s="38"/>
      <c r="EE239" s="38"/>
      <c r="EF239" s="38"/>
      <c r="EG239" s="38"/>
      <c r="EH239" s="38"/>
      <c r="EI239" s="38"/>
      <c r="EJ239" s="38"/>
      <c r="EK239" s="38"/>
      <c r="EL239" s="38"/>
      <c r="EM239" s="38"/>
      <c r="EN239" s="38"/>
      <c r="EO239" s="38"/>
      <c r="EP239" s="38"/>
      <c r="EQ239" s="38"/>
      <c r="ER239" s="38"/>
      <c r="ES239" s="38"/>
      <c r="ET239" s="38"/>
      <c r="EU239" s="38"/>
      <c r="EV239" s="38"/>
      <c r="EW239" s="38"/>
      <c r="EX239" s="38"/>
      <c r="EY239" s="38"/>
      <c r="EZ239" s="38"/>
      <c r="FA239" s="38"/>
      <c r="FB239" s="38"/>
      <c r="FC239" s="38"/>
      <c r="FD239" s="38"/>
      <c r="FE239" s="38"/>
      <c r="FF239" s="38"/>
      <c r="FG239" s="38"/>
      <c r="FH239" s="38"/>
      <c r="FI239" s="38"/>
      <c r="FJ239" s="38"/>
      <c r="FK239" s="38"/>
      <c r="FL239" s="38"/>
      <c r="FM239" s="38"/>
      <c r="FN239" s="38"/>
      <c r="FO239" s="38"/>
      <c r="FP239" s="38"/>
      <c r="FQ239" s="38"/>
      <c r="FR239" s="38"/>
      <c r="FS239" s="38"/>
      <c r="FT239" s="38"/>
      <c r="FU239" s="38"/>
      <c r="FV239" s="38"/>
      <c r="FW239" s="38"/>
      <c r="FX239" s="38"/>
      <c r="FY239" s="38"/>
      <c r="FZ239" s="38"/>
      <c r="GA239" s="38"/>
      <c r="GB239" s="38"/>
      <c r="GC239" s="38"/>
      <c r="GD239" s="38"/>
      <c r="GE239" s="38"/>
      <c r="GF239" s="38"/>
      <c r="GG239" s="38"/>
      <c r="GH239" s="38"/>
      <c r="GI239" s="38"/>
      <c r="GJ239" s="38"/>
      <c r="GK239" s="38"/>
      <c r="GL239" s="38"/>
      <c r="GM239" s="38"/>
      <c r="GN239" s="38"/>
      <c r="GO239" s="38"/>
      <c r="GP239" s="38"/>
      <c r="GQ239" s="38"/>
      <c r="GR239" s="38"/>
      <c r="GS239" s="38"/>
      <c r="GT239" s="38"/>
      <c r="GU239" s="38"/>
      <c r="GV239" s="38"/>
      <c r="GW239" s="38"/>
      <c r="GX239" s="38"/>
      <c r="GY239" s="38"/>
      <c r="GZ239" s="38"/>
      <c r="HA239" s="38"/>
      <c r="HB239" s="38"/>
      <c r="HC239" s="38"/>
      <c r="HD239" s="38"/>
      <c r="HE239" s="38"/>
      <c r="HF239" s="38"/>
      <c r="HG239" s="38"/>
      <c r="HH239" s="38"/>
      <c r="HI239" s="38"/>
      <c r="HJ239" s="38"/>
      <c r="HK239" s="38"/>
      <c r="HL239" s="38"/>
      <c r="HM239" s="38"/>
      <c r="HN239" s="38"/>
      <c r="HO239" s="38"/>
      <c r="HP239" s="38"/>
      <c r="HQ239" s="38"/>
      <c r="HR239" s="38"/>
      <c r="HS239" s="38"/>
      <c r="HT239" s="38"/>
      <c r="HU239" s="38"/>
      <c r="HV239" s="38"/>
      <c r="HW239" s="38"/>
      <c r="HX239" s="38"/>
      <c r="HY239" s="38"/>
      <c r="HZ239" s="38"/>
      <c r="IA239" s="38"/>
      <c r="IB239" s="38"/>
      <c r="IC239" s="38"/>
      <c r="ID239" s="38"/>
      <c r="IE239" s="38"/>
      <c r="IF239" s="38"/>
      <c r="IG239" s="38"/>
    </row>
    <row r="240" spans="1:241" s="39" customFormat="1" ht="12.75" x14ac:dyDescent="0.2">
      <c r="A240" s="33" t="s">
        <v>7</v>
      </c>
      <c r="B240" s="34" t="s">
        <v>4</v>
      </c>
      <c r="C240" s="49">
        <v>25679584</v>
      </c>
      <c r="D240" s="36"/>
      <c r="E240" s="48">
        <v>0</v>
      </c>
      <c r="F240" s="36"/>
      <c r="G240" s="49">
        <f t="shared" si="9"/>
        <v>25679584</v>
      </c>
      <c r="H240" s="43"/>
      <c r="I240" s="48">
        <v>16691730</v>
      </c>
      <c r="J240" s="43"/>
      <c r="K240" s="48">
        <f>G240-I240</f>
        <v>8987854</v>
      </c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  <c r="DG240" s="38"/>
      <c r="DH240" s="38"/>
      <c r="DI240" s="38"/>
      <c r="DJ240" s="38"/>
      <c r="DK240" s="38"/>
      <c r="DL240" s="38"/>
      <c r="DM240" s="38"/>
      <c r="DN240" s="38"/>
      <c r="DO240" s="38"/>
      <c r="DP240" s="38"/>
      <c r="DQ240" s="38"/>
      <c r="DR240" s="38"/>
      <c r="DS240" s="38"/>
      <c r="DT240" s="38"/>
      <c r="DU240" s="38"/>
      <c r="DV240" s="38"/>
      <c r="DW240" s="38"/>
      <c r="DX240" s="38"/>
      <c r="DY240" s="38"/>
      <c r="DZ240" s="38"/>
      <c r="EA240" s="38"/>
      <c r="EB240" s="38"/>
      <c r="EC240" s="38"/>
      <c r="ED240" s="38"/>
      <c r="EE240" s="38"/>
      <c r="EF240" s="38"/>
      <c r="EG240" s="38"/>
      <c r="EH240" s="38"/>
      <c r="EI240" s="38"/>
      <c r="EJ240" s="38"/>
      <c r="EK240" s="38"/>
      <c r="EL240" s="38"/>
      <c r="EM240" s="38"/>
      <c r="EN240" s="38"/>
      <c r="EO240" s="38"/>
      <c r="EP240" s="38"/>
      <c r="EQ240" s="38"/>
      <c r="ER240" s="38"/>
      <c r="ES240" s="38"/>
      <c r="ET240" s="38"/>
      <c r="EU240" s="38"/>
      <c r="EV240" s="38"/>
      <c r="EW240" s="38"/>
      <c r="EX240" s="38"/>
      <c r="EY240" s="38"/>
      <c r="EZ240" s="38"/>
      <c r="FA240" s="38"/>
      <c r="FB240" s="38"/>
      <c r="FC240" s="38"/>
      <c r="FD240" s="38"/>
      <c r="FE240" s="38"/>
      <c r="FF240" s="38"/>
      <c r="FG240" s="38"/>
      <c r="FH240" s="38"/>
      <c r="FI240" s="38"/>
      <c r="FJ240" s="38"/>
      <c r="FK240" s="38"/>
      <c r="FL240" s="38"/>
      <c r="FM240" s="38"/>
      <c r="FN240" s="38"/>
      <c r="FO240" s="38"/>
      <c r="FP240" s="38"/>
      <c r="FQ240" s="38"/>
      <c r="FR240" s="38"/>
      <c r="FS240" s="38"/>
      <c r="FT240" s="38"/>
      <c r="FU240" s="38"/>
      <c r="FV240" s="38"/>
      <c r="FW240" s="38"/>
      <c r="FX240" s="38"/>
      <c r="FY240" s="38"/>
      <c r="FZ240" s="38"/>
      <c r="GA240" s="38"/>
      <c r="GB240" s="38"/>
      <c r="GC240" s="38"/>
      <c r="GD240" s="38"/>
      <c r="GE240" s="38"/>
      <c r="GF240" s="38"/>
      <c r="GG240" s="38"/>
      <c r="GH240" s="38"/>
      <c r="GI240" s="38"/>
      <c r="GJ240" s="38"/>
      <c r="GK240" s="38"/>
      <c r="GL240" s="38"/>
      <c r="GM240" s="38"/>
      <c r="GN240" s="38"/>
      <c r="GO240" s="38"/>
      <c r="GP240" s="38"/>
      <c r="GQ240" s="38"/>
      <c r="GR240" s="38"/>
      <c r="GS240" s="38"/>
      <c r="GT240" s="38"/>
      <c r="GU240" s="38"/>
      <c r="GV240" s="38"/>
      <c r="GW240" s="38"/>
      <c r="GX240" s="38"/>
      <c r="GY240" s="38"/>
      <c r="GZ240" s="38"/>
      <c r="HA240" s="38"/>
      <c r="HB240" s="38"/>
      <c r="HC240" s="38"/>
      <c r="HD240" s="38"/>
      <c r="HE240" s="38"/>
      <c r="HF240" s="38"/>
      <c r="HG240" s="38"/>
      <c r="HH240" s="38"/>
      <c r="HI240" s="38"/>
      <c r="HJ240" s="38"/>
      <c r="HK240" s="38"/>
      <c r="HL240" s="38"/>
      <c r="HM240" s="38"/>
      <c r="HN240" s="38"/>
      <c r="HO240" s="38"/>
      <c r="HP240" s="38"/>
      <c r="HQ240" s="38"/>
      <c r="HR240" s="38"/>
      <c r="HS240" s="38"/>
      <c r="HT240" s="38"/>
      <c r="HU240" s="38"/>
      <c r="HV240" s="38"/>
      <c r="HW240" s="38"/>
      <c r="HX240" s="38"/>
      <c r="HY240" s="38"/>
      <c r="HZ240" s="38"/>
      <c r="IA240" s="38"/>
      <c r="IB240" s="38"/>
      <c r="IC240" s="38"/>
      <c r="ID240" s="38"/>
      <c r="IE240" s="38"/>
      <c r="IF240" s="38"/>
      <c r="IG240" s="38"/>
    </row>
    <row r="241" spans="1:241" s="39" customFormat="1" ht="12.75" x14ac:dyDescent="0.2">
      <c r="A241" s="33"/>
      <c r="B241" s="34" t="s">
        <v>4</v>
      </c>
      <c r="C241" s="52"/>
      <c r="D241" s="45"/>
      <c r="E241" s="52"/>
      <c r="F241" s="45"/>
      <c r="G241" s="55"/>
      <c r="H241" s="43"/>
      <c r="I241" s="52"/>
      <c r="J241" s="43"/>
      <c r="K241" s="44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  <c r="DG241" s="38"/>
      <c r="DH241" s="38"/>
      <c r="DI241" s="38"/>
      <c r="DJ241" s="38"/>
      <c r="DK241" s="38"/>
      <c r="DL241" s="38"/>
      <c r="DM241" s="38"/>
      <c r="DN241" s="38"/>
      <c r="DO241" s="38"/>
      <c r="DP241" s="38"/>
      <c r="DQ241" s="38"/>
      <c r="DR241" s="38"/>
      <c r="DS241" s="38"/>
      <c r="DT241" s="38"/>
      <c r="DU241" s="38"/>
      <c r="DV241" s="38"/>
      <c r="DW241" s="38"/>
      <c r="DX241" s="38"/>
      <c r="DY241" s="38"/>
      <c r="DZ241" s="38"/>
      <c r="EA241" s="38"/>
      <c r="EB241" s="38"/>
      <c r="EC241" s="38"/>
      <c r="ED241" s="38"/>
      <c r="EE241" s="38"/>
      <c r="EF241" s="38"/>
      <c r="EG241" s="38"/>
      <c r="EH241" s="38"/>
      <c r="EI241" s="38"/>
      <c r="EJ241" s="38"/>
      <c r="EK241" s="38"/>
      <c r="EL241" s="38"/>
      <c r="EM241" s="38"/>
      <c r="EN241" s="38"/>
      <c r="EO241" s="38"/>
      <c r="EP241" s="38"/>
      <c r="EQ241" s="38"/>
      <c r="ER241" s="38"/>
      <c r="ES241" s="38"/>
      <c r="ET241" s="38"/>
      <c r="EU241" s="38"/>
      <c r="EV241" s="38"/>
      <c r="EW241" s="38"/>
      <c r="EX241" s="38"/>
      <c r="EY241" s="38"/>
      <c r="EZ241" s="38"/>
      <c r="FA241" s="38"/>
      <c r="FB241" s="38"/>
      <c r="FC241" s="38"/>
      <c r="FD241" s="38"/>
      <c r="FE241" s="38"/>
      <c r="FF241" s="38"/>
      <c r="FG241" s="38"/>
      <c r="FH241" s="38"/>
      <c r="FI241" s="38"/>
      <c r="FJ241" s="38"/>
      <c r="FK241" s="38"/>
      <c r="FL241" s="38"/>
      <c r="FM241" s="38"/>
      <c r="FN241" s="38"/>
      <c r="FO241" s="38"/>
      <c r="FP241" s="38"/>
      <c r="FQ241" s="38"/>
      <c r="FR241" s="38"/>
      <c r="FS241" s="38"/>
      <c r="FT241" s="38"/>
      <c r="FU241" s="38"/>
      <c r="FV241" s="38"/>
      <c r="FW241" s="38"/>
      <c r="FX241" s="38"/>
      <c r="FY241" s="38"/>
      <c r="FZ241" s="38"/>
      <c r="GA241" s="38"/>
      <c r="GB241" s="38"/>
      <c r="GC241" s="38"/>
      <c r="GD241" s="38"/>
      <c r="GE241" s="38"/>
      <c r="GF241" s="38"/>
      <c r="GG241" s="38"/>
      <c r="GH241" s="38"/>
      <c r="GI241" s="38"/>
      <c r="GJ241" s="38"/>
      <c r="GK241" s="38"/>
      <c r="GL241" s="38"/>
      <c r="GM241" s="38"/>
      <c r="GN241" s="38"/>
      <c r="GO241" s="38"/>
      <c r="GP241" s="38"/>
      <c r="GQ241" s="38"/>
      <c r="GR241" s="38"/>
      <c r="GS241" s="38"/>
      <c r="GT241" s="38"/>
      <c r="GU241" s="38"/>
      <c r="GV241" s="38"/>
      <c r="GW241" s="38"/>
      <c r="GX241" s="38"/>
      <c r="GY241" s="38"/>
      <c r="GZ241" s="38"/>
      <c r="HA241" s="38"/>
      <c r="HB241" s="38"/>
      <c r="HC241" s="38"/>
      <c r="HD241" s="38"/>
      <c r="HE241" s="38"/>
      <c r="HF241" s="38"/>
      <c r="HG241" s="38"/>
      <c r="HH241" s="38"/>
      <c r="HI241" s="38"/>
      <c r="HJ241" s="38"/>
      <c r="HK241" s="38"/>
      <c r="HL241" s="38"/>
      <c r="HM241" s="38"/>
      <c r="HN241" s="38"/>
      <c r="HO241" s="38"/>
      <c r="HP241" s="38"/>
      <c r="HQ241" s="38"/>
      <c r="HR241" s="38"/>
      <c r="HS241" s="38"/>
      <c r="HT241" s="38"/>
      <c r="HU241" s="38"/>
      <c r="HV241" s="38"/>
      <c r="HW241" s="38"/>
      <c r="HX241" s="38"/>
      <c r="HY241" s="38"/>
      <c r="HZ241" s="38"/>
      <c r="IA241" s="38"/>
      <c r="IB241" s="38"/>
      <c r="IC241" s="38"/>
      <c r="ID241" s="38"/>
      <c r="IE241" s="38"/>
      <c r="IF241" s="38"/>
      <c r="IG241" s="38"/>
    </row>
    <row r="242" spans="1:241" s="39" customFormat="1" ht="12.75" x14ac:dyDescent="0.2">
      <c r="A242" s="33" t="s">
        <v>136</v>
      </c>
      <c r="B242" s="34" t="s">
        <v>4</v>
      </c>
      <c r="C242" s="49">
        <f>SUM(C164:C240)</f>
        <v>620893330</v>
      </c>
      <c r="D242" s="45"/>
      <c r="E242" s="49">
        <f>SUM(E164:E240)</f>
        <v>253760634</v>
      </c>
      <c r="F242" s="45"/>
      <c r="G242" s="49">
        <f>+C242+E242</f>
        <v>874653964</v>
      </c>
      <c r="H242" s="43"/>
      <c r="I242" s="49">
        <f>SUM(I164:I240)</f>
        <v>223906742</v>
      </c>
      <c r="J242" s="43"/>
      <c r="K242" s="48">
        <f>G242-I242</f>
        <v>650747222</v>
      </c>
      <c r="L242" s="38"/>
      <c r="M242" s="67"/>
      <c r="N242" s="67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  <c r="DL242" s="38"/>
      <c r="DM242" s="38"/>
      <c r="DN242" s="38"/>
      <c r="DO242" s="38"/>
      <c r="DP242" s="38"/>
      <c r="DQ242" s="38"/>
      <c r="DR242" s="38"/>
      <c r="DS242" s="38"/>
      <c r="DT242" s="38"/>
      <c r="DU242" s="38"/>
      <c r="DV242" s="38"/>
      <c r="DW242" s="38"/>
      <c r="DX242" s="38"/>
      <c r="DY242" s="38"/>
      <c r="DZ242" s="38"/>
      <c r="EA242" s="38"/>
      <c r="EB242" s="38"/>
      <c r="EC242" s="38"/>
      <c r="ED242" s="38"/>
      <c r="EE242" s="38"/>
      <c r="EF242" s="38"/>
      <c r="EG242" s="38"/>
      <c r="EH242" s="38"/>
      <c r="EI242" s="38"/>
      <c r="EJ242" s="38"/>
      <c r="EK242" s="38"/>
      <c r="EL242" s="38"/>
      <c r="EM242" s="38"/>
      <c r="EN242" s="38"/>
      <c r="EO242" s="38"/>
      <c r="EP242" s="38"/>
      <c r="EQ242" s="38"/>
      <c r="ER242" s="38"/>
      <c r="ES242" s="38"/>
      <c r="ET242" s="38"/>
      <c r="EU242" s="38"/>
      <c r="EV242" s="38"/>
      <c r="EW242" s="38"/>
      <c r="EX242" s="38"/>
      <c r="EY242" s="38"/>
      <c r="EZ242" s="38"/>
      <c r="FA242" s="38"/>
      <c r="FB242" s="38"/>
      <c r="FC242" s="38"/>
      <c r="FD242" s="38"/>
      <c r="FE242" s="38"/>
      <c r="FF242" s="38"/>
      <c r="FG242" s="38"/>
      <c r="FH242" s="38"/>
      <c r="FI242" s="38"/>
      <c r="FJ242" s="38"/>
      <c r="FK242" s="38"/>
      <c r="FL242" s="38"/>
      <c r="FM242" s="38"/>
      <c r="FN242" s="38"/>
      <c r="FO242" s="38"/>
      <c r="FP242" s="38"/>
      <c r="FQ242" s="38"/>
      <c r="FR242" s="38"/>
      <c r="FS242" s="38"/>
      <c r="FT242" s="38"/>
      <c r="FU242" s="38"/>
      <c r="FV242" s="38"/>
      <c r="FW242" s="38"/>
      <c r="FX242" s="38"/>
      <c r="FY242" s="38"/>
      <c r="FZ242" s="38"/>
      <c r="GA242" s="38"/>
      <c r="GB242" s="38"/>
      <c r="GC242" s="38"/>
      <c r="GD242" s="38"/>
      <c r="GE242" s="38"/>
      <c r="GF242" s="38"/>
      <c r="GG242" s="38"/>
      <c r="GH242" s="38"/>
      <c r="GI242" s="38"/>
      <c r="GJ242" s="38"/>
      <c r="GK242" s="38"/>
      <c r="GL242" s="38"/>
      <c r="GM242" s="38"/>
      <c r="GN242" s="38"/>
      <c r="GO242" s="38"/>
      <c r="GP242" s="38"/>
      <c r="GQ242" s="38"/>
      <c r="GR242" s="38"/>
      <c r="GS242" s="38"/>
      <c r="GT242" s="38"/>
      <c r="GU242" s="38"/>
      <c r="GV242" s="38"/>
      <c r="GW242" s="38"/>
      <c r="GX242" s="38"/>
      <c r="GY242" s="38"/>
      <c r="GZ242" s="38"/>
      <c r="HA242" s="38"/>
      <c r="HB242" s="38"/>
      <c r="HC242" s="38"/>
      <c r="HD242" s="38"/>
      <c r="HE242" s="38"/>
      <c r="HF242" s="38"/>
      <c r="HG242" s="38"/>
      <c r="HH242" s="38"/>
      <c r="HI242" s="38"/>
      <c r="HJ242" s="38"/>
      <c r="HK242" s="38"/>
      <c r="HL242" s="38"/>
      <c r="HM242" s="38"/>
      <c r="HN242" s="38"/>
      <c r="HO242" s="38"/>
      <c r="HP242" s="38"/>
      <c r="HQ242" s="38"/>
      <c r="HR242" s="38"/>
      <c r="HS242" s="38"/>
      <c r="HT242" s="38"/>
      <c r="HU242" s="38"/>
      <c r="HV242" s="38"/>
      <c r="HW242" s="38"/>
      <c r="HX242" s="38"/>
      <c r="HY242" s="38"/>
      <c r="HZ242" s="38"/>
      <c r="IA242" s="38"/>
      <c r="IB242" s="38"/>
      <c r="IC242" s="38"/>
      <c r="ID242" s="38"/>
      <c r="IE242" s="38"/>
      <c r="IF242" s="38"/>
      <c r="IG242" s="38"/>
    </row>
    <row r="243" spans="1:241" s="39" customFormat="1" ht="12.75" x14ac:dyDescent="0.2">
      <c r="A243" s="33"/>
      <c r="B243" s="34" t="s">
        <v>4</v>
      </c>
      <c r="C243" s="43"/>
      <c r="D243" s="45"/>
      <c r="E243" s="43"/>
      <c r="F243" s="45"/>
      <c r="G243" s="43"/>
      <c r="H243" s="43"/>
      <c r="I243" s="43"/>
      <c r="J243" s="43"/>
      <c r="K243" s="44"/>
      <c r="L243" s="38"/>
      <c r="M243" s="6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ET243" s="38"/>
      <c r="EU243" s="38"/>
      <c r="EV243" s="38"/>
      <c r="EW243" s="38"/>
      <c r="EX243" s="38"/>
      <c r="EY243" s="38"/>
      <c r="EZ243" s="38"/>
      <c r="FA243" s="38"/>
      <c r="FB243" s="38"/>
      <c r="FC243" s="38"/>
      <c r="FD243" s="38"/>
      <c r="FE243" s="38"/>
      <c r="FF243" s="38"/>
      <c r="FG243" s="38"/>
      <c r="FH243" s="38"/>
      <c r="FI243" s="38"/>
      <c r="FJ243" s="38"/>
      <c r="FK243" s="38"/>
      <c r="FL243" s="38"/>
      <c r="FM243" s="38"/>
      <c r="FN243" s="38"/>
      <c r="FO243" s="38"/>
      <c r="FP243" s="38"/>
      <c r="FQ243" s="38"/>
      <c r="FR243" s="38"/>
      <c r="FS243" s="38"/>
      <c r="FT243" s="38"/>
      <c r="FU243" s="38"/>
      <c r="FV243" s="38"/>
      <c r="FW243" s="38"/>
      <c r="FX243" s="38"/>
      <c r="FY243" s="38"/>
      <c r="FZ243" s="38"/>
      <c r="GA243" s="38"/>
      <c r="GB243" s="38"/>
      <c r="GC243" s="38"/>
      <c r="GD243" s="38"/>
      <c r="GE243" s="38"/>
      <c r="GF243" s="38"/>
      <c r="GG243" s="38"/>
      <c r="GH243" s="38"/>
      <c r="GI243" s="38"/>
      <c r="GJ243" s="38"/>
      <c r="GK243" s="38"/>
      <c r="GL243" s="38"/>
      <c r="GM243" s="38"/>
      <c r="GN243" s="38"/>
      <c r="GO243" s="38"/>
      <c r="GP243" s="38"/>
      <c r="GQ243" s="38"/>
      <c r="GR243" s="38"/>
      <c r="GS243" s="38"/>
      <c r="GT243" s="38"/>
      <c r="GU243" s="38"/>
      <c r="GV243" s="38"/>
      <c r="GW243" s="38"/>
      <c r="GX243" s="38"/>
      <c r="GY243" s="38"/>
      <c r="GZ243" s="38"/>
      <c r="HA243" s="38"/>
      <c r="HB243" s="38"/>
      <c r="HC243" s="38"/>
      <c r="HD243" s="38"/>
      <c r="HE243" s="38"/>
      <c r="HF243" s="38"/>
      <c r="HG243" s="38"/>
      <c r="HH243" s="38"/>
      <c r="HI243" s="38"/>
      <c r="HJ243" s="38"/>
      <c r="HK243" s="38"/>
      <c r="HL243" s="38"/>
      <c r="HM243" s="38"/>
      <c r="HN243" s="38"/>
      <c r="HO243" s="38"/>
      <c r="HP243" s="38"/>
      <c r="HQ243" s="38"/>
      <c r="HR243" s="38"/>
      <c r="HS243" s="38"/>
      <c r="HT243" s="38"/>
      <c r="HU243" s="38"/>
      <c r="HV243" s="38"/>
      <c r="HW243" s="38"/>
      <c r="HX243" s="38"/>
      <c r="HY243" s="38"/>
      <c r="HZ243" s="38"/>
      <c r="IA243" s="38"/>
      <c r="IB243" s="38"/>
      <c r="IC243" s="38"/>
      <c r="ID243" s="38"/>
      <c r="IE243" s="38"/>
      <c r="IF243" s="38"/>
      <c r="IG243" s="38"/>
    </row>
    <row r="244" spans="1:241" s="39" customFormat="1" ht="12.75" x14ac:dyDescent="0.2">
      <c r="A244" s="33" t="s">
        <v>184</v>
      </c>
      <c r="B244" s="34" t="s">
        <v>4</v>
      </c>
      <c r="C244" s="43" t="s">
        <v>149</v>
      </c>
      <c r="D244" s="45"/>
      <c r="E244" s="43"/>
      <c r="F244" s="45" t="s">
        <v>4</v>
      </c>
      <c r="G244" s="43" t="s">
        <v>4</v>
      </c>
      <c r="H244" s="43" t="s">
        <v>4</v>
      </c>
      <c r="I244" s="43"/>
      <c r="J244" s="43"/>
      <c r="K244" s="44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  <c r="FP244" s="38"/>
      <c r="FQ244" s="38"/>
      <c r="FR244" s="38"/>
      <c r="FS244" s="38"/>
      <c r="FT244" s="38"/>
      <c r="FU244" s="38"/>
      <c r="FV244" s="38"/>
      <c r="FW244" s="38"/>
      <c r="FX244" s="38"/>
      <c r="FY244" s="38"/>
      <c r="FZ244" s="38"/>
      <c r="GA244" s="38"/>
      <c r="GB244" s="38"/>
      <c r="GC244" s="38"/>
      <c r="GD244" s="38"/>
      <c r="GE244" s="38"/>
      <c r="GF244" s="38"/>
      <c r="GG244" s="38"/>
      <c r="GH244" s="38"/>
      <c r="GI244" s="38"/>
      <c r="GJ244" s="38"/>
      <c r="GK244" s="38"/>
      <c r="GL244" s="38"/>
      <c r="GM244" s="38"/>
      <c r="GN244" s="38"/>
      <c r="GO244" s="38"/>
      <c r="GP244" s="38"/>
      <c r="GQ244" s="38"/>
      <c r="GR244" s="38"/>
      <c r="GS244" s="38"/>
      <c r="GT244" s="38"/>
      <c r="GU244" s="38"/>
      <c r="GV244" s="38"/>
      <c r="GW244" s="38"/>
      <c r="GX244" s="38"/>
      <c r="GY244" s="38"/>
      <c r="GZ244" s="38"/>
      <c r="HA244" s="38"/>
      <c r="HB244" s="38"/>
      <c r="HC244" s="38"/>
      <c r="HD244" s="38"/>
      <c r="HE244" s="38"/>
      <c r="HF244" s="38"/>
      <c r="HG244" s="38"/>
      <c r="HH244" s="38"/>
      <c r="HI244" s="38"/>
      <c r="HJ244" s="38"/>
      <c r="HK244" s="38"/>
      <c r="HL244" s="38"/>
      <c r="HM244" s="38"/>
      <c r="HN244" s="38"/>
      <c r="HO244" s="38"/>
      <c r="HP244" s="38"/>
      <c r="HQ244" s="38"/>
      <c r="HR244" s="38"/>
      <c r="HS244" s="38"/>
      <c r="HT244" s="38"/>
      <c r="HU244" s="38"/>
      <c r="HV244" s="38"/>
      <c r="HW244" s="38"/>
      <c r="HX244" s="38"/>
      <c r="HY244" s="38"/>
      <c r="HZ244" s="38"/>
      <c r="IA244" s="38"/>
      <c r="IB244" s="38"/>
      <c r="IC244" s="38"/>
      <c r="ID244" s="38"/>
      <c r="IE244" s="38"/>
      <c r="IF244" s="38"/>
      <c r="IG244" s="38"/>
    </row>
    <row r="245" spans="1:241" s="39" customFormat="1" ht="12.75" x14ac:dyDescent="0.2">
      <c r="A245" s="33" t="s">
        <v>160</v>
      </c>
      <c r="B245" s="34" t="s">
        <v>4</v>
      </c>
      <c r="C245" s="43">
        <f>266954640+465746</f>
        <v>267420386</v>
      </c>
      <c r="D245" s="36" t="s">
        <v>226</v>
      </c>
      <c r="E245" s="44">
        <f>12249564-21220-12125663</f>
        <v>102681</v>
      </c>
      <c r="F245" s="46" t="s">
        <v>230</v>
      </c>
      <c r="G245" s="43">
        <f>+C245+E245</f>
        <v>267523067</v>
      </c>
      <c r="H245" s="43"/>
      <c r="I245" s="44">
        <f>225174284-I246</f>
        <v>202337737</v>
      </c>
      <c r="J245" s="43"/>
      <c r="K245" s="44">
        <f>G245-I245</f>
        <v>65185330</v>
      </c>
      <c r="L245" s="67"/>
      <c r="M245" s="67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  <c r="FP245" s="38"/>
      <c r="FQ245" s="38"/>
      <c r="FR245" s="38"/>
      <c r="FS245" s="38"/>
      <c r="FT245" s="38"/>
      <c r="FU245" s="38"/>
      <c r="FV245" s="38"/>
      <c r="FW245" s="38"/>
      <c r="FX245" s="38"/>
      <c r="FY245" s="38"/>
      <c r="FZ245" s="38"/>
      <c r="GA245" s="38"/>
      <c r="GB245" s="38"/>
      <c r="GC245" s="38"/>
      <c r="GD245" s="38"/>
      <c r="GE245" s="38"/>
      <c r="GF245" s="38"/>
      <c r="GG245" s="38"/>
      <c r="GH245" s="38"/>
      <c r="GI245" s="38"/>
      <c r="GJ245" s="38"/>
      <c r="GK245" s="38"/>
      <c r="GL245" s="38"/>
      <c r="GM245" s="38"/>
      <c r="GN245" s="38"/>
      <c r="GO245" s="38"/>
      <c r="GP245" s="38"/>
      <c r="GQ245" s="38"/>
      <c r="GR245" s="38"/>
      <c r="GS245" s="38"/>
      <c r="GT245" s="38"/>
      <c r="GU245" s="38"/>
      <c r="GV245" s="38"/>
      <c r="GW245" s="38"/>
      <c r="GX245" s="38"/>
      <c r="GY245" s="38"/>
      <c r="GZ245" s="38"/>
      <c r="HA245" s="38"/>
      <c r="HB245" s="38"/>
      <c r="HC245" s="38"/>
      <c r="HD245" s="38"/>
      <c r="HE245" s="38"/>
      <c r="HF245" s="38"/>
      <c r="HG245" s="38"/>
      <c r="HH245" s="38"/>
      <c r="HI245" s="38"/>
      <c r="HJ245" s="38"/>
      <c r="HK245" s="38"/>
      <c r="HL245" s="38"/>
      <c r="HM245" s="38"/>
      <c r="HN245" s="38"/>
      <c r="HO245" s="38"/>
      <c r="HP245" s="38"/>
      <c r="HQ245" s="38"/>
      <c r="HR245" s="38"/>
      <c r="HS245" s="38"/>
      <c r="HT245" s="38"/>
      <c r="HU245" s="38"/>
      <c r="HV245" s="38"/>
      <c r="HW245" s="38"/>
      <c r="HX245" s="38"/>
      <c r="HY245" s="38"/>
      <c r="HZ245" s="38"/>
      <c r="IA245" s="38"/>
      <c r="IB245" s="38"/>
      <c r="IC245" s="38"/>
      <c r="ID245" s="38"/>
      <c r="IE245" s="38"/>
      <c r="IF245" s="38"/>
      <c r="IG245" s="38"/>
    </row>
    <row r="246" spans="1:241" s="39" customFormat="1" ht="12.75" x14ac:dyDescent="0.2">
      <c r="A246" s="33" t="s">
        <v>148</v>
      </c>
      <c r="B246" s="34"/>
      <c r="C246" s="43">
        <v>37082741</v>
      </c>
      <c r="D246" s="45"/>
      <c r="E246" s="44">
        <v>0</v>
      </c>
      <c r="F246" s="46"/>
      <c r="G246" s="43">
        <f>+C246+E246</f>
        <v>37082741</v>
      </c>
      <c r="H246" s="43"/>
      <c r="I246" s="44">
        <f>21807883+1028664</f>
        <v>22836547</v>
      </c>
      <c r="J246" s="43"/>
      <c r="K246" s="44">
        <f>G246-I246</f>
        <v>14246194</v>
      </c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  <c r="FP246" s="38"/>
      <c r="FQ246" s="38"/>
      <c r="FR246" s="38"/>
      <c r="FS246" s="38"/>
      <c r="FT246" s="38"/>
      <c r="FU246" s="38"/>
      <c r="FV246" s="38"/>
      <c r="FW246" s="38"/>
      <c r="FX246" s="38"/>
      <c r="FY246" s="38"/>
      <c r="FZ246" s="38"/>
      <c r="GA246" s="38"/>
      <c r="GB246" s="38"/>
      <c r="GC246" s="38"/>
      <c r="GD246" s="38"/>
      <c r="GE246" s="38"/>
      <c r="GF246" s="38"/>
      <c r="GG246" s="38"/>
      <c r="GH246" s="38"/>
      <c r="GI246" s="38"/>
      <c r="GJ246" s="38"/>
      <c r="GK246" s="38"/>
      <c r="GL246" s="38"/>
      <c r="GM246" s="38"/>
      <c r="GN246" s="38"/>
      <c r="GO246" s="38"/>
      <c r="GP246" s="38"/>
      <c r="GQ246" s="38"/>
      <c r="GR246" s="38"/>
      <c r="GS246" s="38"/>
      <c r="GT246" s="38"/>
      <c r="GU246" s="38"/>
      <c r="GV246" s="38"/>
      <c r="GW246" s="38"/>
      <c r="GX246" s="38"/>
      <c r="GY246" s="38"/>
      <c r="GZ246" s="38"/>
      <c r="HA246" s="38"/>
      <c r="HB246" s="38"/>
      <c r="HC246" s="38"/>
      <c r="HD246" s="38"/>
      <c r="HE246" s="38"/>
      <c r="HF246" s="38"/>
      <c r="HG246" s="38"/>
      <c r="HH246" s="38"/>
      <c r="HI246" s="38"/>
      <c r="HJ246" s="38"/>
      <c r="HK246" s="38"/>
      <c r="HL246" s="38"/>
      <c r="HM246" s="38"/>
      <c r="HN246" s="38"/>
      <c r="HO246" s="38"/>
      <c r="HP246" s="38"/>
      <c r="HQ246" s="38"/>
      <c r="HR246" s="38"/>
      <c r="HS246" s="38"/>
      <c r="HT246" s="38"/>
      <c r="HU246" s="38"/>
      <c r="HV246" s="38"/>
      <c r="HW246" s="38"/>
      <c r="HX246" s="38"/>
      <c r="HY246" s="38"/>
      <c r="HZ246" s="38"/>
      <c r="IA246" s="38"/>
      <c r="IB246" s="38"/>
      <c r="IC246" s="38"/>
      <c r="ID246" s="38"/>
      <c r="IE246" s="38"/>
      <c r="IF246" s="38"/>
      <c r="IG246" s="38"/>
    </row>
    <row r="247" spans="1:241" s="39" customFormat="1" ht="12.75" x14ac:dyDescent="0.2">
      <c r="A247" s="33" t="s">
        <v>181</v>
      </c>
      <c r="B247" s="34"/>
      <c r="C247" s="55">
        <v>7462563</v>
      </c>
      <c r="D247" s="19"/>
      <c r="E247" s="52">
        <v>375400</v>
      </c>
      <c r="F247" s="56"/>
      <c r="G247" s="43">
        <f>+C247+E247</f>
        <v>7837963</v>
      </c>
      <c r="H247" s="55"/>
      <c r="I247" s="52">
        <v>0</v>
      </c>
      <c r="J247" s="55"/>
      <c r="K247" s="52">
        <f>G247-I247</f>
        <v>7837963</v>
      </c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  <c r="FP247" s="38"/>
      <c r="FQ247" s="38"/>
      <c r="FR247" s="38"/>
      <c r="FS247" s="38"/>
      <c r="FT247" s="38"/>
      <c r="FU247" s="38"/>
      <c r="FV247" s="38"/>
      <c r="FW247" s="38"/>
      <c r="FX247" s="38"/>
      <c r="FY247" s="38"/>
      <c r="FZ247" s="38"/>
      <c r="GA247" s="38"/>
      <c r="GB247" s="38"/>
      <c r="GC247" s="38"/>
      <c r="GD247" s="38"/>
      <c r="GE247" s="38"/>
      <c r="GF247" s="38"/>
      <c r="GG247" s="38"/>
      <c r="GH247" s="38"/>
      <c r="GI247" s="38"/>
      <c r="GJ247" s="38"/>
      <c r="GK247" s="38"/>
      <c r="GL247" s="38"/>
      <c r="GM247" s="38"/>
      <c r="GN247" s="38"/>
      <c r="GO247" s="38"/>
      <c r="GP247" s="38"/>
      <c r="GQ247" s="38"/>
      <c r="GR247" s="38"/>
      <c r="GS247" s="38"/>
      <c r="GT247" s="38"/>
      <c r="GU247" s="38"/>
      <c r="GV247" s="38"/>
      <c r="GW247" s="38"/>
      <c r="GX247" s="38"/>
      <c r="GY247" s="38"/>
      <c r="GZ247" s="38"/>
      <c r="HA247" s="38"/>
      <c r="HB247" s="38"/>
      <c r="HC247" s="38"/>
      <c r="HD247" s="38"/>
      <c r="HE247" s="38"/>
      <c r="HF247" s="38"/>
      <c r="HG247" s="38"/>
      <c r="HH247" s="38"/>
      <c r="HI247" s="38"/>
      <c r="HJ247" s="38"/>
      <c r="HK247" s="38"/>
      <c r="HL247" s="38"/>
      <c r="HM247" s="38"/>
      <c r="HN247" s="38"/>
      <c r="HO247" s="38"/>
      <c r="HP247" s="38"/>
      <c r="HQ247" s="38"/>
      <c r="HR247" s="38"/>
      <c r="HS247" s="38"/>
      <c r="HT247" s="38"/>
      <c r="HU247" s="38"/>
      <c r="HV247" s="38"/>
      <c r="HW247" s="38"/>
      <c r="HX247" s="38"/>
      <c r="HY247" s="38"/>
      <c r="HZ247" s="38"/>
      <c r="IA247" s="38"/>
      <c r="IB247" s="38"/>
      <c r="IC247" s="38"/>
      <c r="ID247" s="38"/>
      <c r="IE247" s="38"/>
      <c r="IF247" s="38"/>
      <c r="IG247" s="38"/>
    </row>
    <row r="248" spans="1:241" s="39" customFormat="1" ht="12.75" x14ac:dyDescent="0.2">
      <c r="A248" s="33" t="s">
        <v>221</v>
      </c>
      <c r="B248" s="34"/>
      <c r="C248" s="55">
        <v>79751079</v>
      </c>
      <c r="D248" s="19"/>
      <c r="E248" s="54">
        <v>0</v>
      </c>
      <c r="F248" s="56"/>
      <c r="G248" s="43">
        <f>+C248+E248</f>
        <v>79751079</v>
      </c>
      <c r="H248" s="55"/>
      <c r="I248" s="52">
        <v>79751079</v>
      </c>
      <c r="J248" s="55"/>
      <c r="K248" s="52">
        <f>G248-I248</f>
        <v>0</v>
      </c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  <c r="FP248" s="38"/>
      <c r="FQ248" s="38"/>
      <c r="FR248" s="38"/>
      <c r="FS248" s="38"/>
      <c r="FT248" s="38"/>
      <c r="FU248" s="38"/>
      <c r="FV248" s="38"/>
      <c r="FW248" s="38"/>
      <c r="FX248" s="38"/>
      <c r="FY248" s="38"/>
      <c r="FZ248" s="38"/>
      <c r="GA248" s="38"/>
      <c r="GB248" s="38"/>
      <c r="GC248" s="38"/>
      <c r="GD248" s="38"/>
      <c r="GE248" s="38"/>
      <c r="GF248" s="38"/>
      <c r="GG248" s="38"/>
      <c r="GH248" s="38"/>
      <c r="GI248" s="38"/>
      <c r="GJ248" s="38"/>
      <c r="GK248" s="38"/>
      <c r="GL248" s="38"/>
      <c r="GM248" s="38"/>
      <c r="GN248" s="38"/>
      <c r="GO248" s="38"/>
      <c r="GP248" s="38"/>
      <c r="GQ248" s="38"/>
      <c r="GR248" s="38"/>
      <c r="GS248" s="38"/>
      <c r="GT248" s="38"/>
      <c r="GU248" s="38"/>
      <c r="GV248" s="38"/>
      <c r="GW248" s="38"/>
      <c r="GX248" s="38"/>
      <c r="GY248" s="38"/>
      <c r="GZ248" s="38"/>
      <c r="HA248" s="38"/>
      <c r="HB248" s="38"/>
      <c r="HC248" s="38"/>
      <c r="HD248" s="38"/>
      <c r="HE248" s="38"/>
      <c r="HF248" s="38"/>
      <c r="HG248" s="38"/>
      <c r="HH248" s="38"/>
      <c r="HI248" s="38"/>
      <c r="HJ248" s="38"/>
      <c r="HK248" s="38"/>
      <c r="HL248" s="38"/>
      <c r="HM248" s="38"/>
      <c r="HN248" s="38"/>
      <c r="HO248" s="38"/>
      <c r="HP248" s="38"/>
      <c r="HQ248" s="38"/>
      <c r="HR248" s="38"/>
      <c r="HS248" s="38"/>
      <c r="HT248" s="38"/>
      <c r="HU248" s="38"/>
      <c r="HV248" s="38"/>
      <c r="HW248" s="38"/>
      <c r="HX248" s="38"/>
      <c r="HY248" s="38"/>
      <c r="HZ248" s="38"/>
      <c r="IA248" s="38"/>
      <c r="IB248" s="38"/>
      <c r="IC248" s="38"/>
      <c r="ID248" s="38"/>
      <c r="IE248" s="38"/>
      <c r="IF248" s="38"/>
      <c r="IG248" s="38"/>
    </row>
    <row r="249" spans="1:241" s="39" customFormat="1" ht="12.75" x14ac:dyDescent="0.2">
      <c r="A249" s="33" t="s">
        <v>8</v>
      </c>
      <c r="B249" s="34" t="s">
        <v>4</v>
      </c>
      <c r="C249" s="47">
        <v>154617211</v>
      </c>
      <c r="D249" s="45"/>
      <c r="E249" s="57">
        <f>349291</f>
        <v>349291</v>
      </c>
      <c r="F249" s="45"/>
      <c r="G249" s="49">
        <f>+C249+E249</f>
        <v>154966502</v>
      </c>
      <c r="H249" s="43"/>
      <c r="I249" s="57">
        <f>5529562+146357342</f>
        <v>151886904</v>
      </c>
      <c r="J249" s="43"/>
      <c r="K249" s="48">
        <f>G249-I249</f>
        <v>3079598</v>
      </c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  <c r="FP249" s="38"/>
      <c r="FQ249" s="38"/>
      <c r="FR249" s="38"/>
      <c r="FS249" s="38"/>
      <c r="FT249" s="38"/>
      <c r="FU249" s="38"/>
      <c r="FV249" s="38"/>
      <c r="FW249" s="38"/>
      <c r="FX249" s="38"/>
      <c r="FY249" s="38"/>
      <c r="FZ249" s="38"/>
      <c r="GA249" s="38"/>
      <c r="GB249" s="38"/>
      <c r="GC249" s="38"/>
      <c r="GD249" s="38"/>
      <c r="GE249" s="38"/>
      <c r="GF249" s="38"/>
      <c r="GG249" s="38"/>
      <c r="GH249" s="38"/>
      <c r="GI249" s="38"/>
      <c r="GJ249" s="38"/>
      <c r="GK249" s="38"/>
      <c r="GL249" s="38"/>
      <c r="GM249" s="38"/>
      <c r="GN249" s="38"/>
      <c r="GO249" s="38"/>
      <c r="GP249" s="38"/>
      <c r="GQ249" s="38"/>
      <c r="GR249" s="38"/>
      <c r="GS249" s="38"/>
      <c r="GT249" s="38"/>
      <c r="GU249" s="38"/>
      <c r="GV249" s="38"/>
      <c r="GW249" s="38"/>
      <c r="GX249" s="38"/>
      <c r="GY249" s="38"/>
      <c r="GZ249" s="38"/>
      <c r="HA249" s="38"/>
      <c r="HB249" s="38"/>
      <c r="HC249" s="38"/>
      <c r="HD249" s="38"/>
      <c r="HE249" s="38"/>
      <c r="HF249" s="38"/>
      <c r="HG249" s="38"/>
      <c r="HH249" s="38"/>
      <c r="HI249" s="38"/>
      <c r="HJ249" s="38"/>
      <c r="HK249" s="38"/>
      <c r="HL249" s="38"/>
      <c r="HM249" s="38"/>
      <c r="HN249" s="38"/>
      <c r="HO249" s="38"/>
      <c r="HP249" s="38"/>
      <c r="HQ249" s="38"/>
      <c r="HR249" s="38"/>
      <c r="HS249" s="38"/>
      <c r="HT249" s="38"/>
      <c r="HU249" s="38"/>
      <c r="HV249" s="38"/>
      <c r="HW249" s="38"/>
      <c r="HX249" s="38"/>
      <c r="HY249" s="38"/>
      <c r="HZ249" s="38"/>
      <c r="IA249" s="38"/>
      <c r="IB249" s="38"/>
      <c r="IC249" s="38"/>
      <c r="ID249" s="38"/>
      <c r="IE249" s="38"/>
      <c r="IF249" s="38"/>
      <c r="IG249" s="38"/>
    </row>
    <row r="250" spans="1:241" s="39" customFormat="1" ht="12.75" x14ac:dyDescent="0.2">
      <c r="A250" s="33"/>
      <c r="B250" s="34"/>
      <c r="C250" s="55"/>
      <c r="D250" s="45"/>
      <c r="E250" s="54"/>
      <c r="F250" s="45"/>
      <c r="G250" s="55"/>
      <c r="H250" s="43"/>
      <c r="I250" s="54"/>
      <c r="J250" s="43"/>
      <c r="K250" s="52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  <c r="DG250" s="38"/>
      <c r="DH250" s="38"/>
      <c r="DI250" s="38"/>
      <c r="DJ250" s="38"/>
      <c r="DK250" s="38"/>
      <c r="DL250" s="38"/>
      <c r="DM250" s="38"/>
      <c r="DN250" s="38"/>
      <c r="DO250" s="38"/>
      <c r="DP250" s="38"/>
      <c r="DQ250" s="38"/>
      <c r="DR250" s="38"/>
      <c r="DS250" s="38"/>
      <c r="DT250" s="38"/>
      <c r="DU250" s="38"/>
      <c r="DV250" s="38"/>
      <c r="DW250" s="38"/>
      <c r="DX250" s="38"/>
      <c r="DY250" s="38"/>
      <c r="DZ250" s="38"/>
      <c r="EA250" s="38"/>
      <c r="EB250" s="38"/>
      <c r="EC250" s="38"/>
      <c r="ED250" s="38"/>
      <c r="EE250" s="38"/>
      <c r="EF250" s="38"/>
      <c r="EG250" s="38"/>
      <c r="EH250" s="38"/>
      <c r="EI250" s="38"/>
      <c r="EJ250" s="38"/>
      <c r="EK250" s="38"/>
      <c r="EL250" s="38"/>
      <c r="EM250" s="38"/>
      <c r="EN250" s="38"/>
      <c r="EO250" s="38"/>
      <c r="EP250" s="38"/>
      <c r="EQ250" s="38"/>
      <c r="ER250" s="38"/>
      <c r="ES250" s="38"/>
      <c r="ET250" s="38"/>
      <c r="EU250" s="38"/>
      <c r="EV250" s="38"/>
      <c r="EW250" s="38"/>
      <c r="EX250" s="38"/>
      <c r="EY250" s="38"/>
      <c r="EZ250" s="38"/>
      <c r="FA250" s="38"/>
      <c r="FB250" s="38"/>
      <c r="FC250" s="38"/>
      <c r="FD250" s="38"/>
      <c r="FE250" s="38"/>
      <c r="FF250" s="38"/>
      <c r="FG250" s="38"/>
      <c r="FH250" s="38"/>
      <c r="FI250" s="38"/>
      <c r="FJ250" s="38"/>
      <c r="FK250" s="38"/>
      <c r="FL250" s="38"/>
      <c r="FM250" s="38"/>
      <c r="FN250" s="38"/>
      <c r="FO250" s="38"/>
      <c r="FP250" s="38"/>
      <c r="FQ250" s="38"/>
      <c r="FR250" s="38"/>
      <c r="FS250" s="38"/>
      <c r="FT250" s="38"/>
      <c r="FU250" s="38"/>
      <c r="FV250" s="38"/>
      <c r="FW250" s="38"/>
      <c r="FX250" s="38"/>
      <c r="FY250" s="38"/>
      <c r="FZ250" s="38"/>
      <c r="GA250" s="38"/>
      <c r="GB250" s="38"/>
      <c r="GC250" s="38"/>
      <c r="GD250" s="38"/>
      <c r="GE250" s="38"/>
      <c r="GF250" s="38"/>
      <c r="GG250" s="38"/>
      <c r="GH250" s="38"/>
      <c r="GI250" s="38"/>
      <c r="GJ250" s="38"/>
      <c r="GK250" s="38"/>
      <c r="GL250" s="38"/>
      <c r="GM250" s="38"/>
      <c r="GN250" s="38"/>
      <c r="GO250" s="38"/>
      <c r="GP250" s="38"/>
      <c r="GQ250" s="38"/>
      <c r="GR250" s="38"/>
      <c r="GS250" s="38"/>
      <c r="GT250" s="38"/>
      <c r="GU250" s="38"/>
      <c r="GV250" s="38"/>
      <c r="GW250" s="38"/>
      <c r="GX250" s="38"/>
      <c r="GY250" s="38"/>
      <c r="GZ250" s="38"/>
      <c r="HA250" s="38"/>
      <c r="HB250" s="38"/>
      <c r="HC250" s="38"/>
      <c r="HD250" s="38"/>
      <c r="HE250" s="38"/>
      <c r="HF250" s="38"/>
      <c r="HG250" s="38"/>
      <c r="HH250" s="38"/>
      <c r="HI250" s="38"/>
      <c r="HJ250" s="38"/>
      <c r="HK250" s="38"/>
      <c r="HL250" s="38"/>
      <c r="HM250" s="38"/>
      <c r="HN250" s="38"/>
      <c r="HO250" s="38"/>
      <c r="HP250" s="38"/>
      <c r="HQ250" s="38"/>
      <c r="HR250" s="38"/>
      <c r="HS250" s="38"/>
      <c r="HT250" s="38"/>
      <c r="HU250" s="38"/>
      <c r="HV250" s="38"/>
      <c r="HW250" s="38"/>
      <c r="HX250" s="38"/>
      <c r="HY250" s="38"/>
      <c r="HZ250" s="38"/>
      <c r="IA250" s="38"/>
      <c r="IB250" s="38"/>
      <c r="IC250" s="38"/>
      <c r="ID250" s="38"/>
      <c r="IE250" s="38"/>
      <c r="IF250" s="38"/>
      <c r="IG250" s="38"/>
    </row>
    <row r="251" spans="1:241" s="39" customFormat="1" ht="12.75" x14ac:dyDescent="0.2">
      <c r="A251" s="33" t="s">
        <v>137</v>
      </c>
      <c r="B251" s="34" t="s">
        <v>4</v>
      </c>
      <c r="C251" s="47">
        <f>SUM(C245:C250)</f>
        <v>546333980</v>
      </c>
      <c r="D251" s="45"/>
      <c r="E251" s="47">
        <f>SUM(E245:E250)</f>
        <v>827372</v>
      </c>
      <c r="F251" s="45"/>
      <c r="G251" s="47">
        <f>+C251+E251</f>
        <v>547161352</v>
      </c>
      <c r="H251" s="43"/>
      <c r="I251" s="47">
        <f>SUM(I245:I250)</f>
        <v>456812267</v>
      </c>
      <c r="J251" s="43"/>
      <c r="K251" s="48">
        <f>G251-I251</f>
        <v>90349085</v>
      </c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  <c r="DL251" s="38"/>
      <c r="DM251" s="38"/>
      <c r="DN251" s="38"/>
      <c r="DO251" s="38"/>
      <c r="DP251" s="38"/>
      <c r="DQ251" s="38"/>
      <c r="DR251" s="38"/>
      <c r="DS251" s="38"/>
      <c r="DT251" s="38"/>
      <c r="DU251" s="38"/>
      <c r="DV251" s="38"/>
      <c r="DW251" s="38"/>
      <c r="DX251" s="38"/>
      <c r="DY251" s="38"/>
      <c r="DZ251" s="38"/>
      <c r="EA251" s="38"/>
      <c r="EB251" s="38"/>
      <c r="EC251" s="38"/>
      <c r="ED251" s="38"/>
      <c r="EE251" s="38"/>
      <c r="EF251" s="38"/>
      <c r="EG251" s="38"/>
      <c r="EH251" s="38"/>
      <c r="EI251" s="38"/>
      <c r="EJ251" s="38"/>
      <c r="EK251" s="38"/>
      <c r="EL251" s="38"/>
      <c r="EM251" s="38"/>
      <c r="EN251" s="38"/>
      <c r="EO251" s="38"/>
      <c r="EP251" s="38"/>
      <c r="EQ251" s="38"/>
      <c r="ER251" s="38"/>
      <c r="ES251" s="38"/>
      <c r="ET251" s="38"/>
      <c r="EU251" s="38"/>
      <c r="EV251" s="38"/>
      <c r="EW251" s="38"/>
      <c r="EX251" s="38"/>
      <c r="EY251" s="38"/>
      <c r="EZ251" s="38"/>
      <c r="FA251" s="38"/>
      <c r="FB251" s="38"/>
      <c r="FC251" s="38"/>
      <c r="FD251" s="38"/>
      <c r="FE251" s="38"/>
      <c r="FF251" s="38"/>
      <c r="FG251" s="38"/>
      <c r="FH251" s="38"/>
      <c r="FI251" s="38"/>
      <c r="FJ251" s="38"/>
      <c r="FK251" s="38"/>
      <c r="FL251" s="38"/>
      <c r="FM251" s="38"/>
      <c r="FN251" s="38"/>
      <c r="FO251" s="38"/>
      <c r="FP251" s="38"/>
      <c r="FQ251" s="38"/>
      <c r="FR251" s="38"/>
      <c r="FS251" s="38"/>
      <c r="FT251" s="38"/>
      <c r="FU251" s="38"/>
      <c r="FV251" s="38"/>
      <c r="FW251" s="38"/>
      <c r="FX251" s="38"/>
      <c r="FY251" s="38"/>
      <c r="FZ251" s="38"/>
      <c r="GA251" s="38"/>
      <c r="GB251" s="38"/>
      <c r="GC251" s="38"/>
      <c r="GD251" s="38"/>
      <c r="GE251" s="38"/>
      <c r="GF251" s="38"/>
      <c r="GG251" s="38"/>
      <c r="GH251" s="38"/>
      <c r="GI251" s="38"/>
      <c r="GJ251" s="38"/>
      <c r="GK251" s="38"/>
      <c r="GL251" s="38"/>
      <c r="GM251" s="38"/>
      <c r="GN251" s="38"/>
      <c r="GO251" s="38"/>
      <c r="GP251" s="38"/>
      <c r="GQ251" s="38"/>
      <c r="GR251" s="38"/>
      <c r="GS251" s="38"/>
      <c r="GT251" s="38"/>
      <c r="GU251" s="38"/>
      <c r="GV251" s="38"/>
      <c r="GW251" s="38"/>
      <c r="GX251" s="38"/>
      <c r="GY251" s="38"/>
      <c r="GZ251" s="38"/>
      <c r="HA251" s="38"/>
      <c r="HB251" s="38"/>
      <c r="HC251" s="38"/>
      <c r="HD251" s="38"/>
      <c r="HE251" s="38"/>
      <c r="HF251" s="38"/>
      <c r="HG251" s="38"/>
      <c r="HH251" s="38"/>
      <c r="HI251" s="38"/>
      <c r="HJ251" s="38"/>
      <c r="HK251" s="38"/>
      <c r="HL251" s="38"/>
      <c r="HM251" s="38"/>
      <c r="HN251" s="38"/>
      <c r="HO251" s="38"/>
      <c r="HP251" s="38"/>
      <c r="HQ251" s="38"/>
      <c r="HR251" s="38"/>
      <c r="HS251" s="38"/>
      <c r="HT251" s="38"/>
      <c r="HU251" s="38"/>
      <c r="HV251" s="38"/>
      <c r="HW251" s="38"/>
      <c r="HX251" s="38"/>
      <c r="HY251" s="38"/>
      <c r="HZ251" s="38"/>
      <c r="IA251" s="38"/>
      <c r="IB251" s="38"/>
      <c r="IC251" s="38"/>
      <c r="ID251" s="38"/>
      <c r="IE251" s="38"/>
      <c r="IF251" s="38"/>
      <c r="IG251" s="38"/>
    </row>
    <row r="252" spans="1:241" s="39" customFormat="1" ht="12.75" x14ac:dyDescent="0.2">
      <c r="A252" s="33"/>
      <c r="B252" s="34" t="s">
        <v>4</v>
      </c>
      <c r="C252" s="43"/>
      <c r="D252" s="45"/>
      <c r="E252" s="43"/>
      <c r="F252" s="45"/>
      <c r="G252" s="43"/>
      <c r="H252" s="43"/>
      <c r="I252" s="43"/>
      <c r="J252" s="43"/>
      <c r="K252" s="44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  <c r="DG252" s="38"/>
      <c r="DH252" s="38"/>
      <c r="DI252" s="38"/>
      <c r="DJ252" s="38"/>
      <c r="DK252" s="38"/>
      <c r="DL252" s="38"/>
      <c r="DM252" s="38"/>
      <c r="DN252" s="38"/>
      <c r="DO252" s="38"/>
      <c r="DP252" s="38"/>
      <c r="DQ252" s="38"/>
      <c r="DR252" s="38"/>
      <c r="DS252" s="38"/>
      <c r="DT252" s="38"/>
      <c r="DU252" s="38"/>
      <c r="DV252" s="38"/>
      <c r="DW252" s="38"/>
      <c r="DX252" s="38"/>
      <c r="DY252" s="38"/>
      <c r="DZ252" s="38"/>
      <c r="EA252" s="38"/>
      <c r="EB252" s="38"/>
      <c r="EC252" s="38"/>
      <c r="ED252" s="38"/>
      <c r="EE252" s="38"/>
      <c r="EF252" s="38"/>
      <c r="EG252" s="38"/>
      <c r="EH252" s="38"/>
      <c r="EI252" s="38"/>
      <c r="EJ252" s="38"/>
      <c r="EK252" s="38"/>
      <c r="EL252" s="38"/>
      <c r="EM252" s="38"/>
      <c r="EN252" s="38"/>
      <c r="EO252" s="38"/>
      <c r="EP252" s="38"/>
      <c r="EQ252" s="38"/>
      <c r="ER252" s="38"/>
      <c r="ES252" s="38"/>
      <c r="ET252" s="38"/>
      <c r="EU252" s="38"/>
      <c r="EV252" s="38"/>
      <c r="EW252" s="38"/>
      <c r="EX252" s="38"/>
      <c r="EY252" s="38"/>
      <c r="EZ252" s="38"/>
      <c r="FA252" s="38"/>
      <c r="FB252" s="38"/>
      <c r="FC252" s="38"/>
      <c r="FD252" s="38"/>
      <c r="FE252" s="38"/>
      <c r="FF252" s="38"/>
      <c r="FG252" s="38"/>
      <c r="FH252" s="38"/>
      <c r="FI252" s="38"/>
      <c r="FJ252" s="38"/>
      <c r="FK252" s="38"/>
      <c r="FL252" s="38"/>
      <c r="FM252" s="38"/>
      <c r="FN252" s="38"/>
      <c r="FO252" s="38"/>
      <c r="FP252" s="38"/>
      <c r="FQ252" s="38"/>
      <c r="FR252" s="38"/>
      <c r="FS252" s="38"/>
      <c r="FT252" s="38"/>
      <c r="FU252" s="38"/>
      <c r="FV252" s="38"/>
      <c r="FW252" s="38"/>
      <c r="FX252" s="38"/>
      <c r="FY252" s="38"/>
      <c r="FZ252" s="38"/>
      <c r="GA252" s="38"/>
      <c r="GB252" s="38"/>
      <c r="GC252" s="38"/>
      <c r="GD252" s="38"/>
      <c r="GE252" s="38"/>
      <c r="GF252" s="38"/>
      <c r="GG252" s="38"/>
      <c r="GH252" s="38"/>
      <c r="GI252" s="38"/>
      <c r="GJ252" s="38"/>
      <c r="GK252" s="38"/>
      <c r="GL252" s="38"/>
      <c r="GM252" s="38"/>
      <c r="GN252" s="38"/>
      <c r="GO252" s="38"/>
      <c r="GP252" s="38"/>
      <c r="GQ252" s="38"/>
      <c r="GR252" s="38"/>
      <c r="GS252" s="38"/>
      <c r="GT252" s="38"/>
      <c r="GU252" s="38"/>
      <c r="GV252" s="38"/>
      <c r="GW252" s="38"/>
      <c r="GX252" s="38"/>
      <c r="GY252" s="38"/>
      <c r="GZ252" s="38"/>
      <c r="HA252" s="38"/>
      <c r="HB252" s="38"/>
      <c r="HC252" s="38"/>
      <c r="HD252" s="38"/>
      <c r="HE252" s="38"/>
      <c r="HF252" s="38"/>
      <c r="HG252" s="38"/>
      <c r="HH252" s="38"/>
      <c r="HI252" s="38"/>
      <c r="HJ252" s="38"/>
      <c r="HK252" s="38"/>
      <c r="HL252" s="38"/>
      <c r="HM252" s="38"/>
      <c r="HN252" s="38"/>
      <c r="HO252" s="38"/>
      <c r="HP252" s="38"/>
      <c r="HQ252" s="38"/>
      <c r="HR252" s="38"/>
      <c r="HS252" s="38"/>
      <c r="HT252" s="38"/>
      <c r="HU252" s="38"/>
      <c r="HV252" s="38"/>
      <c r="HW252" s="38"/>
      <c r="HX252" s="38"/>
      <c r="HY252" s="38"/>
      <c r="HZ252" s="38"/>
      <c r="IA252" s="38"/>
      <c r="IB252" s="38"/>
      <c r="IC252" s="38"/>
      <c r="ID252" s="38"/>
      <c r="IE252" s="38"/>
      <c r="IF252" s="38"/>
      <c r="IG252" s="38"/>
    </row>
    <row r="253" spans="1:241" s="60" customFormat="1" ht="13.5" thickBot="1" x14ac:dyDescent="0.25">
      <c r="A253" s="40" t="s">
        <v>138</v>
      </c>
      <c r="B253" s="34" t="s">
        <v>4</v>
      </c>
      <c r="C253" s="58">
        <f>+C251+C242+C162</f>
        <v>2094142002</v>
      </c>
      <c r="D253" s="41"/>
      <c r="E253" s="58">
        <f>+E251+E242+E162</f>
        <v>264093120</v>
      </c>
      <c r="F253" s="41"/>
      <c r="G253" s="58">
        <f>+C253+E253</f>
        <v>2358235122</v>
      </c>
      <c r="H253" s="40"/>
      <c r="I253" s="58">
        <f>+I251+I242+I162</f>
        <v>1064136428</v>
      </c>
      <c r="J253" s="40"/>
      <c r="K253" s="58">
        <f>G253-I253</f>
        <v>1294098694</v>
      </c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  <c r="FJ253" s="59"/>
      <c r="FK253" s="59"/>
      <c r="FL253" s="59"/>
      <c r="FM253" s="59"/>
      <c r="FN253" s="59"/>
      <c r="FO253" s="59"/>
      <c r="FP253" s="59"/>
      <c r="FQ253" s="59"/>
      <c r="FR253" s="59"/>
      <c r="FS253" s="59"/>
      <c r="FT253" s="59"/>
      <c r="FU253" s="59"/>
      <c r="FV253" s="59"/>
      <c r="FW253" s="59"/>
      <c r="FX253" s="59"/>
      <c r="FY253" s="59"/>
      <c r="FZ253" s="59"/>
      <c r="GA253" s="59"/>
      <c r="GB253" s="59"/>
      <c r="GC253" s="59"/>
      <c r="GD253" s="59"/>
      <c r="GE253" s="59"/>
      <c r="GF253" s="59"/>
      <c r="GG253" s="59"/>
      <c r="GH253" s="59"/>
      <c r="GI253" s="59"/>
      <c r="GJ253" s="59"/>
      <c r="GK253" s="59"/>
      <c r="GL253" s="59"/>
      <c r="GM253" s="59"/>
      <c r="GN253" s="59"/>
      <c r="GO253" s="59"/>
      <c r="GP253" s="59"/>
      <c r="GQ253" s="59"/>
      <c r="GR253" s="59"/>
      <c r="GS253" s="59"/>
      <c r="GT253" s="59"/>
      <c r="GU253" s="59"/>
      <c r="GV253" s="59"/>
      <c r="GW253" s="59"/>
      <c r="GX253" s="59"/>
      <c r="GY253" s="59"/>
      <c r="GZ253" s="59"/>
      <c r="HA253" s="59"/>
      <c r="HB253" s="59"/>
      <c r="HC253" s="59"/>
      <c r="HD253" s="59"/>
      <c r="HE253" s="59"/>
      <c r="HF253" s="59"/>
      <c r="HG253" s="59"/>
      <c r="HH253" s="59"/>
      <c r="HI253" s="59"/>
      <c r="HJ253" s="59"/>
      <c r="HK253" s="59"/>
      <c r="HL253" s="59"/>
      <c r="HM253" s="59"/>
      <c r="HN253" s="59"/>
      <c r="HO253" s="59"/>
      <c r="HP253" s="59"/>
      <c r="HQ253" s="59"/>
      <c r="HR253" s="59"/>
      <c r="HS253" s="59"/>
      <c r="HT253" s="59"/>
      <c r="HU253" s="59"/>
      <c r="HV253" s="59"/>
      <c r="HW253" s="59"/>
      <c r="HX253" s="59"/>
      <c r="HY253" s="59"/>
      <c r="HZ253" s="59"/>
      <c r="IA253" s="59"/>
      <c r="IB253" s="59"/>
      <c r="IC253" s="59"/>
      <c r="ID253" s="59"/>
      <c r="IE253" s="59"/>
      <c r="IF253" s="59"/>
      <c r="IG253" s="59"/>
    </row>
    <row r="254" spans="1:241" s="39" customFormat="1" ht="13.5" thickTop="1" x14ac:dyDescent="0.2">
      <c r="A254" s="33"/>
      <c r="B254" s="34" t="s">
        <v>4</v>
      </c>
      <c r="C254" s="33"/>
      <c r="D254" s="36"/>
      <c r="E254" s="35"/>
      <c r="F254" s="36"/>
      <c r="G254" s="33"/>
      <c r="H254" s="33"/>
      <c r="I254" s="35"/>
      <c r="J254" s="33"/>
      <c r="K254" s="37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  <c r="DG254" s="38"/>
      <c r="DH254" s="38"/>
      <c r="DI254" s="38"/>
      <c r="DJ254" s="38"/>
      <c r="DK254" s="38"/>
      <c r="DL254" s="38"/>
      <c r="DM254" s="38"/>
      <c r="DN254" s="38"/>
      <c r="DO254" s="38"/>
      <c r="DP254" s="38"/>
      <c r="DQ254" s="38"/>
      <c r="DR254" s="38"/>
      <c r="DS254" s="38"/>
      <c r="DT254" s="38"/>
      <c r="DU254" s="38"/>
      <c r="DV254" s="38"/>
      <c r="DW254" s="38"/>
      <c r="DX254" s="38"/>
      <c r="DY254" s="38"/>
      <c r="DZ254" s="38"/>
      <c r="EA254" s="38"/>
      <c r="EB254" s="38"/>
      <c r="EC254" s="38"/>
      <c r="ED254" s="38"/>
      <c r="EE254" s="38"/>
      <c r="EF254" s="38"/>
      <c r="EG254" s="38"/>
      <c r="EH254" s="38"/>
      <c r="EI254" s="38"/>
      <c r="EJ254" s="38"/>
      <c r="EK254" s="38"/>
      <c r="EL254" s="38"/>
      <c r="EM254" s="38"/>
      <c r="EN254" s="38"/>
      <c r="EO254" s="38"/>
      <c r="EP254" s="38"/>
      <c r="EQ254" s="38"/>
      <c r="ER254" s="38"/>
      <c r="ES254" s="38"/>
      <c r="ET254" s="38"/>
      <c r="EU254" s="38"/>
      <c r="EV254" s="38"/>
      <c r="EW254" s="38"/>
      <c r="EX254" s="38"/>
      <c r="EY254" s="38"/>
      <c r="EZ254" s="38"/>
      <c r="FA254" s="38"/>
      <c r="FB254" s="38"/>
      <c r="FC254" s="38"/>
      <c r="FD254" s="38"/>
      <c r="FE254" s="38"/>
      <c r="FF254" s="38"/>
      <c r="FG254" s="38"/>
      <c r="FH254" s="38"/>
      <c r="FI254" s="38"/>
      <c r="FJ254" s="38"/>
      <c r="FK254" s="38"/>
      <c r="FL254" s="38"/>
      <c r="FM254" s="38"/>
      <c r="FN254" s="38"/>
      <c r="FO254" s="38"/>
      <c r="FP254" s="38"/>
      <c r="FQ254" s="38"/>
      <c r="FR254" s="38"/>
      <c r="FS254" s="38"/>
      <c r="FT254" s="38"/>
      <c r="FU254" s="38"/>
      <c r="FV254" s="38"/>
      <c r="FW254" s="38"/>
      <c r="FX254" s="38"/>
      <c r="FY254" s="38"/>
      <c r="FZ254" s="38"/>
      <c r="GA254" s="38"/>
      <c r="GB254" s="38"/>
      <c r="GC254" s="38"/>
      <c r="GD254" s="38"/>
      <c r="GE254" s="38"/>
      <c r="GF254" s="38"/>
      <c r="GG254" s="38"/>
      <c r="GH254" s="38"/>
      <c r="GI254" s="38"/>
      <c r="GJ254" s="38"/>
      <c r="GK254" s="38"/>
      <c r="GL254" s="38"/>
      <c r="GM254" s="38"/>
      <c r="GN254" s="38"/>
      <c r="GO254" s="38"/>
      <c r="GP254" s="38"/>
      <c r="GQ254" s="38"/>
      <c r="GR254" s="38"/>
      <c r="GS254" s="38"/>
      <c r="GT254" s="38"/>
      <c r="GU254" s="38"/>
      <c r="GV254" s="38"/>
      <c r="GW254" s="38"/>
      <c r="GX254" s="38"/>
      <c r="GY254" s="38"/>
      <c r="GZ254" s="38"/>
      <c r="HA254" s="38"/>
      <c r="HB254" s="38"/>
      <c r="HC254" s="38"/>
      <c r="HD254" s="38"/>
      <c r="HE254" s="38"/>
      <c r="HF254" s="38"/>
      <c r="HG254" s="38"/>
      <c r="HH254" s="38"/>
      <c r="HI254" s="38"/>
      <c r="HJ254" s="38"/>
      <c r="HK254" s="38"/>
      <c r="HL254" s="38"/>
      <c r="HM254" s="38"/>
      <c r="HN254" s="38"/>
      <c r="HO254" s="38"/>
      <c r="HP254" s="38"/>
      <c r="HQ254" s="38"/>
      <c r="HR254" s="38"/>
      <c r="HS254" s="38"/>
      <c r="HT254" s="38"/>
      <c r="HU254" s="38"/>
      <c r="HV254" s="38"/>
      <c r="HW254" s="38"/>
      <c r="HX254" s="38"/>
      <c r="HY254" s="38"/>
      <c r="HZ254" s="38"/>
      <c r="IA254" s="38"/>
      <c r="IB254" s="38"/>
      <c r="IC254" s="38"/>
      <c r="ID254" s="38"/>
      <c r="IE254" s="38"/>
      <c r="IF254" s="38"/>
      <c r="IG254" s="38"/>
    </row>
    <row r="255" spans="1:241" ht="13.5" customHeight="1" x14ac:dyDescent="0.2">
      <c r="A255" s="71" t="s">
        <v>234</v>
      </c>
      <c r="B255" s="71"/>
      <c r="C255" s="71"/>
      <c r="D255" s="71"/>
      <c r="E255" s="71"/>
      <c r="F255" s="71"/>
      <c r="G255" s="71"/>
      <c r="H255" s="71"/>
      <c r="I255" s="71"/>
      <c r="J255" s="71"/>
      <c r="K255" s="71"/>
    </row>
    <row r="256" spans="1:241" ht="13.5" customHeight="1" x14ac:dyDescent="0.2">
      <c r="A256" s="71" t="s">
        <v>247</v>
      </c>
      <c r="B256" s="71"/>
      <c r="C256" s="71"/>
      <c r="D256" s="71"/>
      <c r="E256" s="71"/>
      <c r="F256" s="71"/>
      <c r="G256" s="71"/>
      <c r="H256" s="71"/>
      <c r="I256" s="71"/>
      <c r="J256" s="71"/>
      <c r="K256" s="71"/>
    </row>
    <row r="257" spans="1:241" ht="13.5" customHeight="1" x14ac:dyDescent="0.2">
      <c r="A257" s="71" t="s">
        <v>248</v>
      </c>
      <c r="B257" s="71"/>
      <c r="C257" s="71"/>
      <c r="D257" s="71"/>
      <c r="E257" s="71"/>
      <c r="F257" s="71"/>
      <c r="G257" s="71"/>
      <c r="H257" s="71"/>
      <c r="I257" s="71"/>
      <c r="J257" s="71"/>
      <c r="K257" s="71"/>
    </row>
    <row r="258" spans="1:241" s="39" customFormat="1" ht="13.5" customHeight="1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  <c r="DG258" s="38"/>
      <c r="DH258" s="38"/>
      <c r="DI258" s="38"/>
      <c r="DJ258" s="38"/>
      <c r="DK258" s="38"/>
      <c r="DL258" s="38"/>
      <c r="DM258" s="38"/>
      <c r="DN258" s="38"/>
      <c r="DO258" s="38"/>
      <c r="DP258" s="38"/>
      <c r="DQ258" s="38"/>
      <c r="DR258" s="38"/>
      <c r="DS258" s="38"/>
      <c r="DT258" s="38"/>
      <c r="DU258" s="38"/>
      <c r="DV258" s="38"/>
      <c r="DW258" s="38"/>
      <c r="DX258" s="38"/>
      <c r="DY258" s="38"/>
      <c r="DZ258" s="38"/>
      <c r="EA258" s="38"/>
      <c r="EB258" s="38"/>
      <c r="EC258" s="38"/>
      <c r="ED258" s="38"/>
      <c r="EE258" s="38"/>
      <c r="EF258" s="38"/>
      <c r="EG258" s="38"/>
      <c r="EH258" s="38"/>
      <c r="EI258" s="38"/>
      <c r="EJ258" s="38"/>
      <c r="EK258" s="38"/>
      <c r="EL258" s="38"/>
      <c r="EM258" s="38"/>
      <c r="EN258" s="38"/>
      <c r="EO258" s="38"/>
      <c r="EP258" s="38"/>
      <c r="EQ258" s="38"/>
      <c r="ER258" s="38"/>
      <c r="ES258" s="38"/>
      <c r="ET258" s="38"/>
      <c r="EU258" s="38"/>
      <c r="EV258" s="38"/>
      <c r="EW258" s="38"/>
      <c r="EX258" s="38"/>
      <c r="EY258" s="38"/>
      <c r="EZ258" s="38"/>
      <c r="FA258" s="38"/>
      <c r="FB258" s="38"/>
      <c r="FC258" s="38"/>
      <c r="FD258" s="38"/>
      <c r="FE258" s="38"/>
      <c r="FF258" s="38"/>
      <c r="FG258" s="38"/>
      <c r="FH258" s="38"/>
      <c r="FI258" s="38"/>
      <c r="FJ258" s="38"/>
      <c r="FK258" s="38"/>
      <c r="FL258" s="38"/>
      <c r="FM258" s="38"/>
      <c r="FN258" s="38"/>
      <c r="FO258" s="38"/>
      <c r="FP258" s="38"/>
      <c r="FQ258" s="38"/>
      <c r="FR258" s="38"/>
      <c r="FS258" s="38"/>
      <c r="FT258" s="38"/>
      <c r="FU258" s="38"/>
      <c r="FV258" s="38"/>
      <c r="FW258" s="38"/>
      <c r="FX258" s="38"/>
      <c r="FY258" s="38"/>
      <c r="FZ258" s="38"/>
      <c r="GA258" s="38"/>
      <c r="GB258" s="38"/>
      <c r="GC258" s="38"/>
      <c r="GD258" s="38"/>
      <c r="GE258" s="38"/>
      <c r="GF258" s="38"/>
      <c r="GG258" s="38"/>
      <c r="GH258" s="38"/>
      <c r="GI258" s="38"/>
      <c r="GJ258" s="38"/>
      <c r="GK258" s="38"/>
      <c r="GL258" s="38"/>
      <c r="GM258" s="38"/>
      <c r="GN258" s="38"/>
      <c r="GO258" s="38"/>
      <c r="GP258" s="38"/>
      <c r="GQ258" s="38"/>
      <c r="GR258" s="38"/>
      <c r="GS258" s="38"/>
      <c r="GT258" s="38"/>
      <c r="GU258" s="38"/>
      <c r="GV258" s="38"/>
      <c r="GW258" s="38"/>
      <c r="GX258" s="38"/>
      <c r="GY258" s="38"/>
      <c r="GZ258" s="38"/>
      <c r="HA258" s="38"/>
      <c r="HB258" s="38"/>
      <c r="HC258" s="38"/>
      <c r="HD258" s="38"/>
      <c r="HE258" s="38"/>
      <c r="HF258" s="38"/>
      <c r="HG258" s="38"/>
      <c r="HH258" s="38"/>
      <c r="HI258" s="38"/>
      <c r="HJ258" s="38"/>
      <c r="HK258" s="38"/>
      <c r="HL258" s="38"/>
      <c r="HM258" s="38"/>
      <c r="HN258" s="38"/>
      <c r="HO258" s="38"/>
      <c r="HP258" s="38"/>
      <c r="HQ258" s="38"/>
      <c r="HR258" s="38"/>
      <c r="HS258" s="38"/>
      <c r="HT258" s="38"/>
      <c r="HU258" s="38"/>
      <c r="HV258" s="38"/>
      <c r="HW258" s="38"/>
      <c r="HX258" s="38"/>
      <c r="HY258" s="38"/>
      <c r="HZ258" s="38"/>
      <c r="IA258" s="38"/>
      <c r="IB258" s="38"/>
      <c r="IC258" s="38"/>
      <c r="ID258" s="38"/>
      <c r="IE258" s="38"/>
      <c r="IF258" s="38"/>
      <c r="IG258" s="38"/>
    </row>
    <row r="259" spans="1:241" s="39" customFormat="1" ht="13.5" customHeight="1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  <c r="DG259" s="38"/>
      <c r="DH259" s="38"/>
      <c r="DI259" s="38"/>
      <c r="DJ259" s="38"/>
      <c r="DK259" s="38"/>
      <c r="DL259" s="38"/>
      <c r="DM259" s="38"/>
      <c r="DN259" s="38"/>
      <c r="DO259" s="38"/>
      <c r="DP259" s="38"/>
      <c r="DQ259" s="38"/>
      <c r="DR259" s="38"/>
      <c r="DS259" s="38"/>
      <c r="DT259" s="38"/>
      <c r="DU259" s="38"/>
      <c r="DV259" s="38"/>
      <c r="DW259" s="38"/>
      <c r="DX259" s="38"/>
      <c r="DY259" s="38"/>
      <c r="DZ259" s="38"/>
      <c r="EA259" s="38"/>
      <c r="EB259" s="38"/>
      <c r="EC259" s="38"/>
      <c r="ED259" s="38"/>
      <c r="EE259" s="38"/>
      <c r="EF259" s="38"/>
      <c r="EG259" s="38"/>
      <c r="EH259" s="38"/>
      <c r="EI259" s="38"/>
      <c r="EJ259" s="38"/>
      <c r="EK259" s="38"/>
      <c r="EL259" s="38"/>
      <c r="EM259" s="38"/>
      <c r="EN259" s="38"/>
      <c r="EO259" s="38"/>
      <c r="EP259" s="38"/>
      <c r="EQ259" s="38"/>
      <c r="ER259" s="38"/>
      <c r="ES259" s="38"/>
      <c r="ET259" s="38"/>
      <c r="EU259" s="38"/>
      <c r="EV259" s="38"/>
      <c r="EW259" s="38"/>
      <c r="EX259" s="38"/>
      <c r="EY259" s="38"/>
      <c r="EZ259" s="38"/>
      <c r="FA259" s="38"/>
      <c r="FB259" s="38"/>
      <c r="FC259" s="38"/>
      <c r="FD259" s="38"/>
      <c r="FE259" s="38"/>
      <c r="FF259" s="38"/>
      <c r="FG259" s="38"/>
      <c r="FH259" s="38"/>
      <c r="FI259" s="38"/>
      <c r="FJ259" s="38"/>
      <c r="FK259" s="38"/>
      <c r="FL259" s="38"/>
      <c r="FM259" s="38"/>
      <c r="FN259" s="38"/>
      <c r="FO259" s="38"/>
      <c r="FP259" s="38"/>
      <c r="FQ259" s="38"/>
      <c r="FR259" s="38"/>
      <c r="FS259" s="38"/>
      <c r="FT259" s="38"/>
      <c r="FU259" s="38"/>
      <c r="FV259" s="38"/>
      <c r="FW259" s="38"/>
      <c r="FX259" s="38"/>
      <c r="FY259" s="38"/>
      <c r="FZ259" s="38"/>
      <c r="GA259" s="38"/>
      <c r="GB259" s="38"/>
      <c r="GC259" s="38"/>
      <c r="GD259" s="38"/>
      <c r="GE259" s="38"/>
      <c r="GF259" s="38"/>
      <c r="GG259" s="38"/>
      <c r="GH259" s="38"/>
      <c r="GI259" s="38"/>
      <c r="GJ259" s="38"/>
      <c r="GK259" s="38"/>
      <c r="GL259" s="38"/>
      <c r="GM259" s="38"/>
      <c r="GN259" s="38"/>
      <c r="GO259" s="38"/>
      <c r="GP259" s="38"/>
      <c r="GQ259" s="38"/>
      <c r="GR259" s="38"/>
      <c r="GS259" s="38"/>
      <c r="GT259" s="38"/>
      <c r="GU259" s="38"/>
      <c r="GV259" s="38"/>
      <c r="GW259" s="38"/>
      <c r="GX259" s="38"/>
      <c r="GY259" s="38"/>
      <c r="GZ259" s="38"/>
      <c r="HA259" s="38"/>
      <c r="HB259" s="38"/>
      <c r="HC259" s="38"/>
      <c r="HD259" s="38"/>
      <c r="HE259" s="38"/>
      <c r="HF259" s="38"/>
      <c r="HG259" s="38"/>
      <c r="HH259" s="38"/>
      <c r="HI259" s="38"/>
      <c r="HJ259" s="38"/>
      <c r="HK259" s="38"/>
      <c r="HL259" s="38"/>
      <c r="HM259" s="38"/>
      <c r="HN259" s="38"/>
      <c r="HO259" s="38"/>
      <c r="HP259" s="38"/>
      <c r="HQ259" s="38"/>
      <c r="HR259" s="38"/>
      <c r="HS259" s="38"/>
      <c r="HT259" s="38"/>
      <c r="HU259" s="38"/>
      <c r="HV259" s="38"/>
      <c r="HW259" s="38"/>
      <c r="HX259" s="38"/>
      <c r="HY259" s="38"/>
      <c r="HZ259" s="38"/>
      <c r="IA259" s="38"/>
      <c r="IB259" s="38"/>
      <c r="IC259" s="38"/>
      <c r="ID259" s="38"/>
      <c r="IE259" s="38"/>
      <c r="IF259" s="38"/>
      <c r="IG259" s="38"/>
    </row>
    <row r="260" spans="1:241" s="39" customFormat="1" ht="13.5" customHeight="1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8"/>
      <c r="DF260" s="38"/>
      <c r="DG260" s="38"/>
      <c r="DH260" s="38"/>
      <c r="DI260" s="38"/>
      <c r="DJ260" s="38"/>
      <c r="DK260" s="38"/>
      <c r="DL260" s="38"/>
      <c r="DM260" s="38"/>
      <c r="DN260" s="38"/>
      <c r="DO260" s="38"/>
      <c r="DP260" s="38"/>
      <c r="DQ260" s="38"/>
      <c r="DR260" s="38"/>
      <c r="DS260" s="38"/>
      <c r="DT260" s="38"/>
      <c r="DU260" s="38"/>
      <c r="DV260" s="38"/>
      <c r="DW260" s="38"/>
      <c r="DX260" s="38"/>
      <c r="DY260" s="38"/>
      <c r="DZ260" s="38"/>
      <c r="EA260" s="38"/>
      <c r="EB260" s="38"/>
      <c r="EC260" s="38"/>
      <c r="ED260" s="38"/>
      <c r="EE260" s="38"/>
      <c r="EF260" s="38"/>
      <c r="EG260" s="38"/>
      <c r="EH260" s="38"/>
      <c r="EI260" s="38"/>
      <c r="EJ260" s="38"/>
      <c r="EK260" s="38"/>
      <c r="EL260" s="38"/>
      <c r="EM260" s="38"/>
      <c r="EN260" s="38"/>
      <c r="EO260" s="38"/>
      <c r="EP260" s="38"/>
      <c r="EQ260" s="38"/>
      <c r="ER260" s="38"/>
      <c r="ES260" s="38"/>
      <c r="ET260" s="38"/>
      <c r="EU260" s="38"/>
      <c r="EV260" s="38"/>
      <c r="EW260" s="38"/>
      <c r="EX260" s="38"/>
      <c r="EY260" s="38"/>
      <c r="EZ260" s="38"/>
      <c r="FA260" s="38"/>
      <c r="FB260" s="38"/>
      <c r="FC260" s="38"/>
      <c r="FD260" s="38"/>
      <c r="FE260" s="38"/>
      <c r="FF260" s="38"/>
      <c r="FG260" s="38"/>
      <c r="FH260" s="38"/>
      <c r="FI260" s="38"/>
      <c r="FJ260" s="38"/>
      <c r="FK260" s="38"/>
      <c r="FL260" s="38"/>
      <c r="FM260" s="38"/>
      <c r="FN260" s="38"/>
      <c r="FO260" s="38"/>
      <c r="FP260" s="38"/>
      <c r="FQ260" s="38"/>
      <c r="FR260" s="38"/>
      <c r="FS260" s="38"/>
      <c r="FT260" s="38"/>
      <c r="FU260" s="38"/>
      <c r="FV260" s="38"/>
      <c r="FW260" s="38"/>
      <c r="FX260" s="38"/>
      <c r="FY260" s="38"/>
      <c r="FZ260" s="38"/>
      <c r="GA260" s="38"/>
      <c r="GB260" s="38"/>
      <c r="GC260" s="38"/>
      <c r="GD260" s="38"/>
      <c r="GE260" s="38"/>
      <c r="GF260" s="38"/>
      <c r="GG260" s="38"/>
      <c r="GH260" s="38"/>
      <c r="GI260" s="38"/>
      <c r="GJ260" s="38"/>
      <c r="GK260" s="38"/>
      <c r="GL260" s="38"/>
      <c r="GM260" s="38"/>
      <c r="GN260" s="38"/>
      <c r="GO260" s="38"/>
      <c r="GP260" s="38"/>
      <c r="GQ260" s="38"/>
      <c r="GR260" s="38"/>
      <c r="GS260" s="38"/>
      <c r="GT260" s="38"/>
      <c r="GU260" s="38"/>
      <c r="GV260" s="38"/>
      <c r="GW260" s="38"/>
      <c r="GX260" s="38"/>
      <c r="GY260" s="38"/>
      <c r="GZ260" s="38"/>
      <c r="HA260" s="38"/>
      <c r="HB260" s="38"/>
      <c r="HC260" s="38"/>
      <c r="HD260" s="38"/>
      <c r="HE260" s="38"/>
      <c r="HF260" s="38"/>
      <c r="HG260" s="38"/>
      <c r="HH260" s="38"/>
      <c r="HI260" s="38"/>
      <c r="HJ260" s="38"/>
      <c r="HK260" s="38"/>
      <c r="HL260" s="38"/>
      <c r="HM260" s="38"/>
      <c r="HN260" s="38"/>
      <c r="HO260" s="38"/>
      <c r="HP260" s="38"/>
      <c r="HQ260" s="38"/>
      <c r="HR260" s="38"/>
      <c r="HS260" s="38"/>
      <c r="HT260" s="38"/>
      <c r="HU260" s="38"/>
      <c r="HV260" s="38"/>
      <c r="HW260" s="38"/>
      <c r="HX260" s="38"/>
      <c r="HY260" s="38"/>
      <c r="HZ260" s="38"/>
      <c r="IA260" s="38"/>
      <c r="IB260" s="38"/>
      <c r="IC260" s="38"/>
      <c r="ID260" s="38"/>
      <c r="IE260" s="38"/>
      <c r="IF260" s="38"/>
      <c r="IG260" s="38"/>
    </row>
    <row r="261" spans="1:241" s="39" customFormat="1" ht="13.5" customHeight="1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8"/>
      <c r="DM261" s="38"/>
      <c r="DN261" s="38"/>
      <c r="DO261" s="38"/>
      <c r="DP261" s="38"/>
      <c r="DQ261" s="38"/>
      <c r="DR261" s="38"/>
      <c r="DS261" s="38"/>
      <c r="DT261" s="38"/>
      <c r="DU261" s="38"/>
      <c r="DV261" s="38"/>
      <c r="DW261" s="38"/>
      <c r="DX261" s="38"/>
      <c r="DY261" s="38"/>
      <c r="DZ261" s="38"/>
      <c r="EA261" s="38"/>
      <c r="EB261" s="38"/>
      <c r="EC261" s="38"/>
      <c r="ED261" s="38"/>
      <c r="EE261" s="38"/>
      <c r="EF261" s="38"/>
      <c r="EG261" s="38"/>
      <c r="EH261" s="38"/>
      <c r="EI261" s="38"/>
      <c r="EJ261" s="38"/>
      <c r="EK261" s="38"/>
      <c r="EL261" s="38"/>
      <c r="EM261" s="38"/>
      <c r="EN261" s="38"/>
      <c r="EO261" s="38"/>
      <c r="EP261" s="38"/>
      <c r="EQ261" s="38"/>
      <c r="ER261" s="38"/>
      <c r="ES261" s="38"/>
      <c r="ET261" s="38"/>
      <c r="EU261" s="38"/>
      <c r="EV261" s="38"/>
      <c r="EW261" s="38"/>
      <c r="EX261" s="38"/>
      <c r="EY261" s="38"/>
      <c r="EZ261" s="38"/>
      <c r="FA261" s="38"/>
      <c r="FB261" s="38"/>
      <c r="FC261" s="38"/>
      <c r="FD261" s="38"/>
      <c r="FE261" s="38"/>
      <c r="FF261" s="38"/>
      <c r="FG261" s="38"/>
      <c r="FH261" s="38"/>
      <c r="FI261" s="38"/>
      <c r="FJ261" s="38"/>
      <c r="FK261" s="38"/>
      <c r="FL261" s="38"/>
      <c r="FM261" s="38"/>
      <c r="FN261" s="38"/>
      <c r="FO261" s="38"/>
      <c r="FP261" s="38"/>
      <c r="FQ261" s="38"/>
      <c r="FR261" s="38"/>
      <c r="FS261" s="38"/>
      <c r="FT261" s="38"/>
      <c r="FU261" s="38"/>
      <c r="FV261" s="38"/>
      <c r="FW261" s="38"/>
      <c r="FX261" s="38"/>
      <c r="FY261" s="38"/>
      <c r="FZ261" s="38"/>
      <c r="GA261" s="38"/>
      <c r="GB261" s="38"/>
      <c r="GC261" s="38"/>
      <c r="GD261" s="38"/>
      <c r="GE261" s="38"/>
      <c r="GF261" s="38"/>
      <c r="GG261" s="38"/>
      <c r="GH261" s="38"/>
      <c r="GI261" s="38"/>
      <c r="GJ261" s="38"/>
      <c r="GK261" s="38"/>
      <c r="GL261" s="38"/>
      <c r="GM261" s="38"/>
      <c r="GN261" s="38"/>
      <c r="GO261" s="38"/>
      <c r="GP261" s="38"/>
      <c r="GQ261" s="38"/>
      <c r="GR261" s="38"/>
      <c r="GS261" s="38"/>
      <c r="GT261" s="38"/>
      <c r="GU261" s="38"/>
      <c r="GV261" s="38"/>
      <c r="GW261" s="38"/>
      <c r="GX261" s="38"/>
      <c r="GY261" s="38"/>
      <c r="GZ261" s="38"/>
      <c r="HA261" s="38"/>
      <c r="HB261" s="38"/>
      <c r="HC261" s="38"/>
      <c r="HD261" s="38"/>
      <c r="HE261" s="38"/>
      <c r="HF261" s="38"/>
      <c r="HG261" s="38"/>
      <c r="HH261" s="38"/>
      <c r="HI261" s="38"/>
      <c r="HJ261" s="38"/>
      <c r="HK261" s="38"/>
      <c r="HL261" s="38"/>
      <c r="HM261" s="38"/>
      <c r="HN261" s="38"/>
      <c r="HO261" s="38"/>
      <c r="HP261" s="38"/>
      <c r="HQ261" s="38"/>
      <c r="HR261" s="38"/>
      <c r="HS261" s="38"/>
      <c r="HT261" s="38"/>
      <c r="HU261" s="38"/>
      <c r="HV261" s="38"/>
      <c r="HW261" s="38"/>
      <c r="HX261" s="38"/>
      <c r="HY261" s="38"/>
      <c r="HZ261" s="38"/>
      <c r="IA261" s="38"/>
      <c r="IB261" s="38"/>
      <c r="IC261" s="38"/>
      <c r="ID261" s="38"/>
      <c r="IE261" s="38"/>
      <c r="IF261" s="38"/>
      <c r="IG261" s="38"/>
    </row>
    <row r="262" spans="1:241" s="39" customFormat="1" ht="13.5" customHeight="1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  <c r="DG262" s="38"/>
      <c r="DH262" s="38"/>
      <c r="DI262" s="38"/>
      <c r="DJ262" s="38"/>
      <c r="DK262" s="38"/>
      <c r="DL262" s="38"/>
      <c r="DM262" s="38"/>
      <c r="DN262" s="38"/>
      <c r="DO262" s="38"/>
      <c r="DP262" s="38"/>
      <c r="DQ262" s="38"/>
      <c r="DR262" s="38"/>
      <c r="DS262" s="38"/>
      <c r="DT262" s="38"/>
      <c r="DU262" s="38"/>
      <c r="DV262" s="38"/>
      <c r="DW262" s="38"/>
      <c r="DX262" s="38"/>
      <c r="DY262" s="38"/>
      <c r="DZ262" s="38"/>
      <c r="EA262" s="38"/>
      <c r="EB262" s="38"/>
      <c r="EC262" s="38"/>
      <c r="ED262" s="38"/>
      <c r="EE262" s="38"/>
      <c r="EF262" s="38"/>
      <c r="EG262" s="38"/>
      <c r="EH262" s="38"/>
      <c r="EI262" s="38"/>
      <c r="EJ262" s="38"/>
      <c r="EK262" s="38"/>
      <c r="EL262" s="38"/>
      <c r="EM262" s="38"/>
      <c r="EN262" s="38"/>
      <c r="EO262" s="38"/>
      <c r="EP262" s="38"/>
      <c r="EQ262" s="38"/>
      <c r="ER262" s="38"/>
      <c r="ES262" s="38"/>
      <c r="ET262" s="38"/>
      <c r="EU262" s="38"/>
      <c r="EV262" s="38"/>
      <c r="EW262" s="38"/>
      <c r="EX262" s="38"/>
      <c r="EY262" s="38"/>
      <c r="EZ262" s="38"/>
      <c r="FA262" s="38"/>
      <c r="FB262" s="38"/>
      <c r="FC262" s="38"/>
      <c r="FD262" s="38"/>
      <c r="FE262" s="38"/>
      <c r="FF262" s="38"/>
      <c r="FG262" s="38"/>
      <c r="FH262" s="38"/>
      <c r="FI262" s="38"/>
      <c r="FJ262" s="38"/>
      <c r="FK262" s="38"/>
      <c r="FL262" s="38"/>
      <c r="FM262" s="38"/>
      <c r="FN262" s="38"/>
      <c r="FO262" s="38"/>
      <c r="FP262" s="38"/>
      <c r="FQ262" s="38"/>
      <c r="FR262" s="38"/>
      <c r="FS262" s="38"/>
      <c r="FT262" s="38"/>
      <c r="FU262" s="38"/>
      <c r="FV262" s="38"/>
      <c r="FW262" s="38"/>
      <c r="FX262" s="38"/>
      <c r="FY262" s="38"/>
      <c r="FZ262" s="38"/>
      <c r="GA262" s="38"/>
      <c r="GB262" s="38"/>
      <c r="GC262" s="38"/>
      <c r="GD262" s="38"/>
      <c r="GE262" s="38"/>
      <c r="GF262" s="38"/>
      <c r="GG262" s="38"/>
      <c r="GH262" s="38"/>
      <c r="GI262" s="38"/>
      <c r="GJ262" s="38"/>
      <c r="GK262" s="38"/>
      <c r="GL262" s="38"/>
      <c r="GM262" s="38"/>
      <c r="GN262" s="38"/>
      <c r="GO262" s="38"/>
      <c r="GP262" s="38"/>
      <c r="GQ262" s="38"/>
      <c r="GR262" s="38"/>
      <c r="GS262" s="38"/>
      <c r="GT262" s="38"/>
      <c r="GU262" s="38"/>
      <c r="GV262" s="38"/>
      <c r="GW262" s="38"/>
      <c r="GX262" s="38"/>
      <c r="GY262" s="38"/>
      <c r="GZ262" s="38"/>
      <c r="HA262" s="38"/>
      <c r="HB262" s="38"/>
      <c r="HC262" s="38"/>
      <c r="HD262" s="38"/>
      <c r="HE262" s="38"/>
      <c r="HF262" s="38"/>
      <c r="HG262" s="38"/>
      <c r="HH262" s="38"/>
      <c r="HI262" s="38"/>
      <c r="HJ262" s="38"/>
      <c r="HK262" s="38"/>
      <c r="HL262" s="38"/>
      <c r="HM262" s="38"/>
      <c r="HN262" s="38"/>
      <c r="HO262" s="38"/>
      <c r="HP262" s="38"/>
      <c r="HQ262" s="38"/>
      <c r="HR262" s="38"/>
      <c r="HS262" s="38"/>
      <c r="HT262" s="38"/>
      <c r="HU262" s="38"/>
      <c r="HV262" s="38"/>
      <c r="HW262" s="38"/>
      <c r="HX262" s="38"/>
      <c r="HY262" s="38"/>
      <c r="HZ262" s="38"/>
      <c r="IA262" s="38"/>
      <c r="IB262" s="38"/>
      <c r="IC262" s="38"/>
      <c r="ID262" s="38"/>
      <c r="IE262" s="38"/>
      <c r="IF262" s="38"/>
      <c r="IG262" s="38"/>
    </row>
    <row r="263" spans="1:241" s="39" customFormat="1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  <c r="DG263" s="38"/>
      <c r="DH263" s="38"/>
      <c r="DI263" s="38"/>
      <c r="DJ263" s="38"/>
      <c r="DK263" s="38"/>
      <c r="DL263" s="38"/>
      <c r="DM263" s="38"/>
      <c r="DN263" s="38"/>
      <c r="DO263" s="38"/>
      <c r="DP263" s="38"/>
      <c r="DQ263" s="38"/>
      <c r="DR263" s="38"/>
      <c r="DS263" s="38"/>
      <c r="DT263" s="38"/>
      <c r="DU263" s="38"/>
      <c r="DV263" s="38"/>
      <c r="DW263" s="38"/>
      <c r="DX263" s="38"/>
      <c r="DY263" s="38"/>
      <c r="DZ263" s="38"/>
      <c r="EA263" s="38"/>
      <c r="EB263" s="38"/>
      <c r="EC263" s="38"/>
      <c r="ED263" s="38"/>
      <c r="EE263" s="38"/>
      <c r="EF263" s="38"/>
      <c r="EG263" s="38"/>
      <c r="EH263" s="38"/>
      <c r="EI263" s="38"/>
      <c r="EJ263" s="38"/>
      <c r="EK263" s="38"/>
      <c r="EL263" s="38"/>
      <c r="EM263" s="38"/>
      <c r="EN263" s="38"/>
      <c r="EO263" s="38"/>
      <c r="EP263" s="38"/>
      <c r="EQ263" s="38"/>
      <c r="ER263" s="38"/>
      <c r="ES263" s="38"/>
      <c r="ET263" s="38"/>
      <c r="EU263" s="38"/>
      <c r="EV263" s="38"/>
      <c r="EW263" s="38"/>
      <c r="EX263" s="38"/>
      <c r="EY263" s="38"/>
      <c r="EZ263" s="38"/>
      <c r="FA263" s="38"/>
      <c r="FB263" s="38"/>
      <c r="FC263" s="38"/>
      <c r="FD263" s="38"/>
      <c r="FE263" s="38"/>
      <c r="FF263" s="38"/>
      <c r="FG263" s="38"/>
      <c r="FH263" s="38"/>
      <c r="FI263" s="38"/>
      <c r="FJ263" s="38"/>
      <c r="FK263" s="38"/>
      <c r="FL263" s="38"/>
      <c r="FM263" s="38"/>
      <c r="FN263" s="38"/>
      <c r="FO263" s="38"/>
      <c r="FP263" s="38"/>
      <c r="FQ263" s="38"/>
      <c r="FR263" s="38"/>
      <c r="FS263" s="38"/>
      <c r="FT263" s="38"/>
      <c r="FU263" s="38"/>
      <c r="FV263" s="38"/>
      <c r="FW263" s="38"/>
      <c r="FX263" s="38"/>
      <c r="FY263" s="38"/>
      <c r="FZ263" s="38"/>
      <c r="GA263" s="38"/>
      <c r="GB263" s="38"/>
      <c r="GC263" s="38"/>
      <c r="GD263" s="38"/>
      <c r="GE263" s="38"/>
      <c r="GF263" s="38"/>
      <c r="GG263" s="38"/>
      <c r="GH263" s="38"/>
      <c r="GI263" s="38"/>
      <c r="GJ263" s="38"/>
      <c r="GK263" s="38"/>
      <c r="GL263" s="38"/>
      <c r="GM263" s="38"/>
      <c r="GN263" s="38"/>
      <c r="GO263" s="38"/>
      <c r="GP263" s="38"/>
      <c r="GQ263" s="38"/>
      <c r="GR263" s="38"/>
      <c r="GS263" s="38"/>
      <c r="GT263" s="38"/>
      <c r="GU263" s="38"/>
      <c r="GV263" s="38"/>
      <c r="GW263" s="38"/>
      <c r="GX263" s="38"/>
      <c r="GY263" s="38"/>
      <c r="GZ263" s="38"/>
      <c r="HA263" s="38"/>
      <c r="HB263" s="38"/>
      <c r="HC263" s="38"/>
      <c r="HD263" s="38"/>
      <c r="HE263" s="38"/>
      <c r="HF263" s="38"/>
      <c r="HG263" s="38"/>
      <c r="HH263" s="38"/>
      <c r="HI263" s="38"/>
      <c r="HJ263" s="38"/>
      <c r="HK263" s="38"/>
      <c r="HL263" s="38"/>
      <c r="HM263" s="38"/>
      <c r="HN263" s="38"/>
      <c r="HO263" s="38"/>
      <c r="HP263" s="38"/>
      <c r="HQ263" s="38"/>
      <c r="HR263" s="38"/>
      <c r="HS263" s="38"/>
      <c r="HT263" s="38"/>
      <c r="HU263" s="38"/>
      <c r="HV263" s="38"/>
      <c r="HW263" s="38"/>
      <c r="HX263" s="38"/>
      <c r="HY263" s="38"/>
      <c r="HZ263" s="38"/>
      <c r="IA263" s="38"/>
      <c r="IB263" s="38"/>
      <c r="IC263" s="38"/>
      <c r="ID263" s="38"/>
      <c r="IE263" s="38"/>
      <c r="IF263" s="38"/>
      <c r="IG263" s="38"/>
    </row>
    <row r="264" spans="1:241" s="39" customFormat="1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  <c r="DH264" s="38"/>
      <c r="DI264" s="38"/>
      <c r="DJ264" s="38"/>
      <c r="DK264" s="38"/>
      <c r="DL264" s="38"/>
      <c r="DM264" s="38"/>
      <c r="DN264" s="38"/>
      <c r="DO264" s="38"/>
      <c r="DP264" s="38"/>
      <c r="DQ264" s="38"/>
      <c r="DR264" s="38"/>
      <c r="DS264" s="38"/>
      <c r="DT264" s="38"/>
      <c r="DU264" s="38"/>
      <c r="DV264" s="38"/>
      <c r="DW264" s="38"/>
      <c r="DX264" s="38"/>
      <c r="DY264" s="38"/>
      <c r="DZ264" s="38"/>
      <c r="EA264" s="38"/>
      <c r="EB264" s="38"/>
      <c r="EC264" s="38"/>
      <c r="ED264" s="38"/>
      <c r="EE264" s="38"/>
      <c r="EF264" s="38"/>
      <c r="EG264" s="38"/>
      <c r="EH264" s="38"/>
      <c r="EI264" s="38"/>
      <c r="EJ264" s="38"/>
      <c r="EK264" s="38"/>
      <c r="EL264" s="38"/>
      <c r="EM264" s="38"/>
      <c r="EN264" s="38"/>
      <c r="EO264" s="38"/>
      <c r="EP264" s="38"/>
      <c r="EQ264" s="38"/>
      <c r="ER264" s="38"/>
      <c r="ES264" s="38"/>
      <c r="ET264" s="38"/>
      <c r="EU264" s="38"/>
      <c r="EV264" s="38"/>
      <c r="EW264" s="38"/>
      <c r="EX264" s="38"/>
      <c r="EY264" s="38"/>
      <c r="EZ264" s="38"/>
      <c r="FA264" s="38"/>
      <c r="FB264" s="38"/>
      <c r="FC264" s="38"/>
      <c r="FD264" s="38"/>
      <c r="FE264" s="38"/>
      <c r="FF264" s="38"/>
      <c r="FG264" s="38"/>
      <c r="FH264" s="38"/>
      <c r="FI264" s="38"/>
      <c r="FJ264" s="38"/>
      <c r="FK264" s="38"/>
      <c r="FL264" s="38"/>
      <c r="FM264" s="38"/>
      <c r="FN264" s="38"/>
      <c r="FO264" s="38"/>
      <c r="FP264" s="38"/>
      <c r="FQ264" s="38"/>
      <c r="FR264" s="38"/>
      <c r="FS264" s="38"/>
      <c r="FT264" s="38"/>
      <c r="FU264" s="38"/>
      <c r="FV264" s="38"/>
      <c r="FW264" s="38"/>
      <c r="FX264" s="38"/>
      <c r="FY264" s="38"/>
      <c r="FZ264" s="38"/>
      <c r="GA264" s="38"/>
      <c r="GB264" s="38"/>
      <c r="GC264" s="38"/>
      <c r="GD264" s="38"/>
      <c r="GE264" s="38"/>
      <c r="GF264" s="38"/>
      <c r="GG264" s="38"/>
      <c r="GH264" s="38"/>
      <c r="GI264" s="38"/>
      <c r="GJ264" s="38"/>
      <c r="GK264" s="38"/>
      <c r="GL264" s="38"/>
      <c r="GM264" s="38"/>
      <c r="GN264" s="38"/>
      <c r="GO264" s="38"/>
      <c r="GP264" s="38"/>
      <c r="GQ264" s="38"/>
      <c r="GR264" s="38"/>
      <c r="GS264" s="38"/>
      <c r="GT264" s="38"/>
      <c r="GU264" s="38"/>
      <c r="GV264" s="38"/>
      <c r="GW264" s="38"/>
      <c r="GX264" s="38"/>
      <c r="GY264" s="38"/>
      <c r="GZ264" s="38"/>
      <c r="HA264" s="38"/>
      <c r="HB264" s="38"/>
      <c r="HC264" s="38"/>
      <c r="HD264" s="38"/>
      <c r="HE264" s="38"/>
      <c r="HF264" s="38"/>
      <c r="HG264" s="38"/>
      <c r="HH264" s="38"/>
      <c r="HI264" s="38"/>
      <c r="HJ264" s="38"/>
      <c r="HK264" s="38"/>
      <c r="HL264" s="38"/>
      <c r="HM264" s="38"/>
      <c r="HN264" s="38"/>
      <c r="HO264" s="38"/>
      <c r="HP264" s="38"/>
      <c r="HQ264" s="38"/>
      <c r="HR264" s="38"/>
      <c r="HS264" s="38"/>
      <c r="HT264" s="38"/>
      <c r="HU264" s="38"/>
      <c r="HV264" s="38"/>
      <c r="HW264" s="38"/>
      <c r="HX264" s="38"/>
      <c r="HY264" s="38"/>
      <c r="HZ264" s="38"/>
      <c r="IA264" s="38"/>
      <c r="IB264" s="38"/>
      <c r="IC264" s="38"/>
      <c r="ID264" s="38"/>
      <c r="IE264" s="38"/>
      <c r="IF264" s="38"/>
      <c r="IG264" s="38"/>
    </row>
    <row r="265" spans="1:241" s="39" customFormat="1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  <c r="DG265" s="38"/>
      <c r="DH265" s="38"/>
      <c r="DI265" s="38"/>
      <c r="DJ265" s="38"/>
      <c r="DK265" s="38"/>
      <c r="DL265" s="38"/>
      <c r="DM265" s="38"/>
      <c r="DN265" s="38"/>
      <c r="DO265" s="38"/>
      <c r="DP265" s="38"/>
      <c r="DQ265" s="38"/>
      <c r="DR265" s="38"/>
      <c r="DS265" s="38"/>
      <c r="DT265" s="38"/>
      <c r="DU265" s="38"/>
      <c r="DV265" s="38"/>
      <c r="DW265" s="38"/>
      <c r="DX265" s="38"/>
      <c r="DY265" s="38"/>
      <c r="DZ265" s="38"/>
      <c r="EA265" s="38"/>
      <c r="EB265" s="38"/>
      <c r="EC265" s="38"/>
      <c r="ED265" s="38"/>
      <c r="EE265" s="38"/>
      <c r="EF265" s="38"/>
      <c r="EG265" s="38"/>
      <c r="EH265" s="38"/>
      <c r="EI265" s="38"/>
      <c r="EJ265" s="38"/>
      <c r="EK265" s="38"/>
      <c r="EL265" s="38"/>
      <c r="EM265" s="38"/>
      <c r="EN265" s="38"/>
      <c r="EO265" s="38"/>
      <c r="EP265" s="38"/>
      <c r="EQ265" s="38"/>
      <c r="ER265" s="38"/>
      <c r="ES265" s="38"/>
      <c r="ET265" s="38"/>
      <c r="EU265" s="38"/>
      <c r="EV265" s="38"/>
      <c r="EW265" s="38"/>
      <c r="EX265" s="38"/>
      <c r="EY265" s="38"/>
      <c r="EZ265" s="38"/>
      <c r="FA265" s="38"/>
      <c r="FB265" s="38"/>
      <c r="FC265" s="38"/>
      <c r="FD265" s="38"/>
      <c r="FE265" s="38"/>
      <c r="FF265" s="38"/>
      <c r="FG265" s="38"/>
      <c r="FH265" s="38"/>
      <c r="FI265" s="38"/>
      <c r="FJ265" s="38"/>
      <c r="FK265" s="38"/>
      <c r="FL265" s="38"/>
      <c r="FM265" s="38"/>
      <c r="FN265" s="38"/>
      <c r="FO265" s="38"/>
      <c r="FP265" s="38"/>
      <c r="FQ265" s="38"/>
      <c r="FR265" s="38"/>
      <c r="FS265" s="38"/>
      <c r="FT265" s="38"/>
      <c r="FU265" s="38"/>
      <c r="FV265" s="38"/>
      <c r="FW265" s="38"/>
      <c r="FX265" s="38"/>
      <c r="FY265" s="38"/>
      <c r="FZ265" s="38"/>
      <c r="GA265" s="38"/>
      <c r="GB265" s="38"/>
      <c r="GC265" s="38"/>
      <c r="GD265" s="38"/>
      <c r="GE265" s="38"/>
      <c r="GF265" s="38"/>
      <c r="GG265" s="38"/>
      <c r="GH265" s="38"/>
      <c r="GI265" s="38"/>
      <c r="GJ265" s="38"/>
      <c r="GK265" s="38"/>
      <c r="GL265" s="38"/>
      <c r="GM265" s="38"/>
      <c r="GN265" s="38"/>
      <c r="GO265" s="38"/>
      <c r="GP265" s="38"/>
      <c r="GQ265" s="38"/>
      <c r="GR265" s="38"/>
      <c r="GS265" s="38"/>
      <c r="GT265" s="38"/>
      <c r="GU265" s="38"/>
      <c r="GV265" s="38"/>
      <c r="GW265" s="38"/>
      <c r="GX265" s="38"/>
      <c r="GY265" s="38"/>
      <c r="GZ265" s="38"/>
      <c r="HA265" s="38"/>
      <c r="HB265" s="38"/>
      <c r="HC265" s="38"/>
      <c r="HD265" s="38"/>
      <c r="HE265" s="38"/>
      <c r="HF265" s="38"/>
      <c r="HG265" s="38"/>
      <c r="HH265" s="38"/>
      <c r="HI265" s="38"/>
      <c r="HJ265" s="38"/>
      <c r="HK265" s="38"/>
      <c r="HL265" s="38"/>
      <c r="HM265" s="38"/>
      <c r="HN265" s="38"/>
      <c r="HO265" s="38"/>
      <c r="HP265" s="38"/>
      <c r="HQ265" s="38"/>
      <c r="HR265" s="38"/>
      <c r="HS265" s="38"/>
      <c r="HT265" s="38"/>
      <c r="HU265" s="38"/>
      <c r="HV265" s="38"/>
      <c r="HW265" s="38"/>
      <c r="HX265" s="38"/>
      <c r="HY265" s="38"/>
      <c r="HZ265" s="38"/>
      <c r="IA265" s="38"/>
      <c r="IB265" s="38"/>
      <c r="IC265" s="38"/>
      <c r="ID265" s="38"/>
      <c r="IE265" s="38"/>
      <c r="IF265" s="38"/>
      <c r="IG265" s="38"/>
    </row>
    <row r="266" spans="1:241" s="39" customFormat="1" x14ac:dyDescent="0.2">
      <c r="A266" s="61"/>
      <c r="B266" s="61"/>
      <c r="C266" s="61"/>
      <c r="D266" s="36"/>
      <c r="E266" s="61"/>
      <c r="F266" s="46"/>
      <c r="G266" s="61"/>
      <c r="H266" s="61"/>
      <c r="I266" s="61"/>
      <c r="J266" s="61"/>
      <c r="K266" s="61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  <c r="DH266" s="38"/>
      <c r="DI266" s="38"/>
      <c r="DJ266" s="38"/>
      <c r="DK266" s="38"/>
      <c r="DL266" s="38"/>
      <c r="DM266" s="38"/>
      <c r="DN266" s="38"/>
      <c r="DO266" s="38"/>
      <c r="DP266" s="38"/>
      <c r="DQ266" s="38"/>
      <c r="DR266" s="38"/>
      <c r="DS266" s="38"/>
      <c r="DT266" s="38"/>
      <c r="DU266" s="38"/>
      <c r="DV266" s="38"/>
      <c r="DW266" s="38"/>
      <c r="DX266" s="38"/>
      <c r="DY266" s="38"/>
      <c r="DZ266" s="38"/>
      <c r="EA266" s="38"/>
      <c r="EB266" s="38"/>
      <c r="EC266" s="38"/>
      <c r="ED266" s="38"/>
      <c r="EE266" s="38"/>
      <c r="EF266" s="38"/>
      <c r="EG266" s="38"/>
      <c r="EH266" s="38"/>
      <c r="EI266" s="38"/>
      <c r="EJ266" s="38"/>
      <c r="EK266" s="38"/>
      <c r="EL266" s="38"/>
      <c r="EM266" s="38"/>
      <c r="EN266" s="38"/>
      <c r="EO266" s="38"/>
      <c r="EP266" s="38"/>
      <c r="EQ266" s="38"/>
      <c r="ER266" s="38"/>
      <c r="ES266" s="38"/>
      <c r="ET266" s="38"/>
      <c r="EU266" s="38"/>
      <c r="EV266" s="38"/>
      <c r="EW266" s="38"/>
      <c r="EX266" s="38"/>
      <c r="EY266" s="38"/>
      <c r="EZ266" s="38"/>
      <c r="FA266" s="38"/>
      <c r="FB266" s="38"/>
      <c r="FC266" s="38"/>
      <c r="FD266" s="38"/>
      <c r="FE266" s="38"/>
      <c r="FF266" s="38"/>
      <c r="FG266" s="38"/>
      <c r="FH266" s="38"/>
      <c r="FI266" s="38"/>
      <c r="FJ266" s="38"/>
      <c r="FK266" s="38"/>
      <c r="FL266" s="38"/>
      <c r="FM266" s="38"/>
      <c r="FN266" s="38"/>
      <c r="FO266" s="38"/>
      <c r="FP266" s="38"/>
      <c r="FQ266" s="38"/>
      <c r="FR266" s="38"/>
      <c r="FS266" s="38"/>
      <c r="FT266" s="38"/>
      <c r="FU266" s="38"/>
      <c r="FV266" s="38"/>
      <c r="FW266" s="38"/>
      <c r="FX266" s="38"/>
      <c r="FY266" s="38"/>
      <c r="FZ266" s="38"/>
      <c r="GA266" s="38"/>
      <c r="GB266" s="38"/>
      <c r="GC266" s="38"/>
      <c r="GD266" s="38"/>
      <c r="GE266" s="38"/>
      <c r="GF266" s="38"/>
      <c r="GG266" s="38"/>
      <c r="GH266" s="38"/>
      <c r="GI266" s="38"/>
      <c r="GJ266" s="38"/>
      <c r="GK266" s="38"/>
      <c r="GL266" s="38"/>
      <c r="GM266" s="38"/>
      <c r="GN266" s="38"/>
      <c r="GO266" s="38"/>
      <c r="GP266" s="38"/>
      <c r="GQ266" s="38"/>
      <c r="GR266" s="38"/>
      <c r="GS266" s="38"/>
      <c r="GT266" s="38"/>
      <c r="GU266" s="38"/>
      <c r="GV266" s="38"/>
      <c r="GW266" s="38"/>
      <c r="GX266" s="38"/>
      <c r="GY266" s="38"/>
      <c r="GZ266" s="38"/>
      <c r="HA266" s="38"/>
      <c r="HB266" s="38"/>
      <c r="HC266" s="38"/>
      <c r="HD266" s="38"/>
      <c r="HE266" s="38"/>
      <c r="HF266" s="38"/>
      <c r="HG266" s="38"/>
      <c r="HH266" s="38"/>
      <c r="HI266" s="38"/>
      <c r="HJ266" s="38"/>
      <c r="HK266" s="38"/>
      <c r="HL266" s="38"/>
      <c r="HM266" s="38"/>
      <c r="HN266" s="38"/>
      <c r="HO266" s="38"/>
      <c r="HP266" s="38"/>
      <c r="HQ266" s="38"/>
      <c r="HR266" s="38"/>
      <c r="HS266" s="38"/>
      <c r="HT266" s="38"/>
      <c r="HU266" s="38"/>
      <c r="HV266" s="38"/>
      <c r="HW266" s="38"/>
      <c r="HX266" s="38"/>
      <c r="HY266" s="38"/>
      <c r="HZ266" s="38"/>
      <c r="IA266" s="38"/>
      <c r="IB266" s="38"/>
      <c r="IC266" s="38"/>
      <c r="ID266" s="38"/>
      <c r="IE266" s="38"/>
      <c r="IF266" s="38"/>
      <c r="IG266" s="38"/>
    </row>
    <row r="267" spans="1:241" s="39" customFormat="1" ht="13.5" customHeight="1" x14ac:dyDescent="0.2">
      <c r="A267" s="38"/>
      <c r="B267" s="62"/>
      <c r="D267" s="36"/>
      <c r="E267" s="38"/>
      <c r="F267" s="36"/>
      <c r="H267" s="38"/>
      <c r="I267" s="63"/>
      <c r="J267" s="38"/>
      <c r="K267" s="63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  <c r="DH267" s="38"/>
      <c r="DI267" s="38"/>
      <c r="DJ267" s="38"/>
      <c r="DK267" s="38"/>
      <c r="DL267" s="38"/>
      <c r="DM267" s="38"/>
      <c r="DN267" s="38"/>
      <c r="DO267" s="38"/>
      <c r="DP267" s="38"/>
      <c r="DQ267" s="38"/>
      <c r="DR267" s="38"/>
      <c r="DS267" s="38"/>
      <c r="DT267" s="38"/>
      <c r="DU267" s="38"/>
      <c r="DV267" s="38"/>
      <c r="DW267" s="38"/>
      <c r="DX267" s="38"/>
      <c r="DY267" s="38"/>
      <c r="DZ267" s="38"/>
      <c r="EA267" s="38"/>
      <c r="EB267" s="38"/>
      <c r="EC267" s="38"/>
      <c r="ED267" s="38"/>
      <c r="EE267" s="38"/>
      <c r="EF267" s="38"/>
      <c r="EG267" s="38"/>
      <c r="EH267" s="38"/>
      <c r="EI267" s="38"/>
      <c r="EJ267" s="38"/>
      <c r="EK267" s="38"/>
      <c r="EL267" s="38"/>
      <c r="EM267" s="38"/>
      <c r="EN267" s="38"/>
      <c r="EO267" s="38"/>
      <c r="EP267" s="38"/>
      <c r="EQ267" s="38"/>
      <c r="ER267" s="38"/>
      <c r="ES267" s="38"/>
      <c r="ET267" s="38"/>
      <c r="EU267" s="38"/>
      <c r="EV267" s="38"/>
      <c r="EW267" s="38"/>
      <c r="EX267" s="38"/>
      <c r="EY267" s="38"/>
      <c r="EZ267" s="38"/>
      <c r="FA267" s="38"/>
      <c r="FB267" s="38"/>
      <c r="FC267" s="38"/>
      <c r="FD267" s="38"/>
      <c r="FE267" s="38"/>
      <c r="FF267" s="38"/>
      <c r="FG267" s="38"/>
      <c r="FH267" s="38"/>
      <c r="FI267" s="38"/>
      <c r="FJ267" s="38"/>
      <c r="FK267" s="38"/>
      <c r="FL267" s="38"/>
      <c r="FM267" s="38"/>
      <c r="FN267" s="38"/>
      <c r="FO267" s="38"/>
      <c r="FP267" s="38"/>
      <c r="FQ267" s="38"/>
      <c r="FR267" s="38"/>
      <c r="FS267" s="38"/>
      <c r="FT267" s="38"/>
      <c r="FU267" s="38"/>
      <c r="FV267" s="38"/>
      <c r="FW267" s="38"/>
      <c r="FX267" s="38"/>
      <c r="FY267" s="38"/>
      <c r="FZ267" s="38"/>
      <c r="GA267" s="38"/>
      <c r="GB267" s="38"/>
      <c r="GC267" s="38"/>
      <c r="GD267" s="38"/>
      <c r="GE267" s="38"/>
      <c r="GF267" s="38"/>
      <c r="GG267" s="38"/>
      <c r="GH267" s="38"/>
      <c r="GI267" s="38"/>
      <c r="GJ267" s="38"/>
      <c r="GK267" s="38"/>
      <c r="GL267" s="38"/>
      <c r="GM267" s="38"/>
      <c r="GN267" s="38"/>
      <c r="GO267" s="38"/>
      <c r="GP267" s="38"/>
      <c r="GQ267" s="38"/>
      <c r="GR267" s="38"/>
      <c r="GS267" s="38"/>
      <c r="GT267" s="38"/>
      <c r="GU267" s="38"/>
      <c r="GV267" s="38"/>
      <c r="GW267" s="38"/>
      <c r="GX267" s="38"/>
      <c r="GY267" s="38"/>
      <c r="GZ267" s="38"/>
      <c r="HA267" s="38"/>
      <c r="HB267" s="38"/>
      <c r="HC267" s="38"/>
      <c r="HD267" s="38"/>
      <c r="HE267" s="38"/>
      <c r="HF267" s="38"/>
      <c r="HG267" s="38"/>
      <c r="HH267" s="38"/>
      <c r="HI267" s="38"/>
      <c r="HJ267" s="38"/>
      <c r="HK267" s="38"/>
      <c r="HL267" s="38"/>
      <c r="HM267" s="38"/>
      <c r="HN267" s="38"/>
      <c r="HO267" s="38"/>
      <c r="HP267" s="38"/>
      <c r="HQ267" s="38"/>
      <c r="HR267" s="38"/>
      <c r="HS267" s="38"/>
      <c r="HT267" s="38"/>
      <c r="HU267" s="38"/>
      <c r="HV267" s="38"/>
      <c r="HW267" s="38"/>
      <c r="HX267" s="38"/>
      <c r="HY267" s="38"/>
      <c r="HZ267" s="38"/>
      <c r="IA267" s="38"/>
      <c r="IB267" s="38"/>
      <c r="IC267" s="38"/>
      <c r="ID267" s="38"/>
      <c r="IE267" s="38"/>
      <c r="IF267" s="38"/>
      <c r="IG267" s="38"/>
    </row>
    <row r="268" spans="1:241" s="39" customFormat="1" ht="13.5" customHeight="1" x14ac:dyDescent="0.2">
      <c r="A268" s="38"/>
      <c r="B268" s="38"/>
      <c r="C268" s="38"/>
      <c r="D268" s="36"/>
      <c r="E268" s="64"/>
      <c r="F268" s="36"/>
      <c r="G268" s="38"/>
      <c r="H268" s="38"/>
      <c r="I268" s="63"/>
      <c r="J268" s="38"/>
      <c r="K268" s="63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  <c r="DH268" s="38"/>
      <c r="DI268" s="38"/>
      <c r="DJ268" s="38"/>
      <c r="DK268" s="38"/>
      <c r="DL268" s="38"/>
      <c r="DM268" s="38"/>
      <c r="DN268" s="38"/>
      <c r="DO268" s="38"/>
      <c r="DP268" s="38"/>
      <c r="DQ268" s="38"/>
      <c r="DR268" s="38"/>
      <c r="DS268" s="38"/>
      <c r="DT268" s="38"/>
      <c r="DU268" s="38"/>
      <c r="DV268" s="38"/>
      <c r="DW268" s="38"/>
      <c r="DX268" s="38"/>
      <c r="DY268" s="38"/>
      <c r="DZ268" s="38"/>
      <c r="EA268" s="38"/>
      <c r="EB268" s="38"/>
      <c r="EC268" s="38"/>
      <c r="ED268" s="38"/>
      <c r="EE268" s="38"/>
      <c r="EF268" s="38"/>
      <c r="EG268" s="38"/>
      <c r="EH268" s="38"/>
      <c r="EI268" s="38"/>
      <c r="EJ268" s="38"/>
      <c r="EK268" s="38"/>
      <c r="EL268" s="38"/>
      <c r="EM268" s="38"/>
      <c r="EN268" s="38"/>
      <c r="EO268" s="38"/>
      <c r="EP268" s="38"/>
      <c r="EQ268" s="38"/>
      <c r="ER268" s="38"/>
      <c r="ES268" s="38"/>
      <c r="ET268" s="38"/>
      <c r="EU268" s="38"/>
      <c r="EV268" s="38"/>
      <c r="EW268" s="38"/>
      <c r="EX268" s="38"/>
      <c r="EY268" s="38"/>
      <c r="EZ268" s="38"/>
      <c r="FA268" s="38"/>
      <c r="FB268" s="38"/>
      <c r="FC268" s="38"/>
      <c r="FD268" s="38"/>
      <c r="FE268" s="38"/>
      <c r="FF268" s="38"/>
      <c r="FG268" s="38"/>
      <c r="FH268" s="38"/>
      <c r="FI268" s="38"/>
      <c r="FJ268" s="38"/>
      <c r="FK268" s="38"/>
      <c r="FL268" s="38"/>
      <c r="FM268" s="38"/>
      <c r="FN268" s="38"/>
      <c r="FO268" s="38"/>
      <c r="FP268" s="38"/>
      <c r="FQ268" s="38"/>
      <c r="FR268" s="38"/>
      <c r="FS268" s="38"/>
      <c r="FT268" s="38"/>
      <c r="FU268" s="38"/>
      <c r="FV268" s="38"/>
      <c r="FW268" s="38"/>
      <c r="FX268" s="38"/>
      <c r="FY268" s="38"/>
      <c r="FZ268" s="38"/>
      <c r="GA268" s="38"/>
      <c r="GB268" s="38"/>
      <c r="GC268" s="38"/>
      <c r="GD268" s="38"/>
      <c r="GE268" s="38"/>
      <c r="GF268" s="38"/>
      <c r="GG268" s="38"/>
      <c r="GH268" s="38"/>
      <c r="GI268" s="38"/>
      <c r="GJ268" s="38"/>
      <c r="GK268" s="38"/>
      <c r="GL268" s="38"/>
      <c r="GM268" s="38"/>
      <c r="GN268" s="38"/>
      <c r="GO268" s="38"/>
      <c r="GP268" s="38"/>
      <c r="GQ268" s="38"/>
      <c r="GR268" s="38"/>
      <c r="GS268" s="38"/>
      <c r="GT268" s="38"/>
      <c r="GU268" s="38"/>
      <c r="GV268" s="38"/>
      <c r="GW268" s="38"/>
      <c r="GX268" s="38"/>
      <c r="GY268" s="38"/>
      <c r="GZ268" s="38"/>
      <c r="HA268" s="38"/>
      <c r="HB268" s="38"/>
      <c r="HC268" s="38"/>
      <c r="HD268" s="38"/>
      <c r="HE268" s="38"/>
      <c r="HF268" s="38"/>
      <c r="HG268" s="38"/>
      <c r="HH268" s="38"/>
      <c r="HI268" s="38"/>
      <c r="HJ268" s="38"/>
      <c r="HK268" s="38"/>
      <c r="HL268" s="38"/>
      <c r="HM268" s="38"/>
      <c r="HN268" s="38"/>
      <c r="HO268" s="38"/>
      <c r="HP268" s="38"/>
      <c r="HQ268" s="38"/>
      <c r="HR268" s="38"/>
      <c r="HS268" s="38"/>
      <c r="HT268" s="38"/>
      <c r="HU268" s="38"/>
      <c r="HV268" s="38"/>
      <c r="HW268" s="38"/>
      <c r="HX268" s="38"/>
      <c r="HY268" s="38"/>
      <c r="HZ268" s="38"/>
      <c r="IA268" s="38"/>
      <c r="IB268" s="38"/>
      <c r="IC268" s="38"/>
      <c r="ID268" s="38"/>
      <c r="IE268" s="38"/>
      <c r="IF268" s="38"/>
      <c r="IG268" s="38"/>
    </row>
    <row r="269" spans="1:241" s="39" customFormat="1" ht="13.5" customHeight="1" x14ac:dyDescent="0.2">
      <c r="A269" s="38"/>
      <c r="B269" s="38"/>
      <c r="C269" s="38"/>
      <c r="D269" s="36"/>
      <c r="E269" s="64"/>
      <c r="F269" s="36"/>
      <c r="G269" s="38"/>
      <c r="H269" s="38"/>
      <c r="I269" s="63"/>
      <c r="J269" s="38"/>
      <c r="K269" s="63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  <c r="DG269" s="38"/>
      <c r="DH269" s="38"/>
      <c r="DI269" s="38"/>
      <c r="DJ269" s="38"/>
      <c r="DK269" s="38"/>
      <c r="DL269" s="38"/>
      <c r="DM269" s="38"/>
      <c r="DN269" s="38"/>
      <c r="DO269" s="38"/>
      <c r="DP269" s="38"/>
      <c r="DQ269" s="38"/>
      <c r="DR269" s="38"/>
      <c r="DS269" s="38"/>
      <c r="DT269" s="38"/>
      <c r="DU269" s="38"/>
      <c r="DV269" s="38"/>
      <c r="DW269" s="38"/>
      <c r="DX269" s="38"/>
      <c r="DY269" s="38"/>
      <c r="DZ269" s="38"/>
      <c r="EA269" s="38"/>
      <c r="EB269" s="38"/>
      <c r="EC269" s="38"/>
      <c r="ED269" s="38"/>
      <c r="EE269" s="38"/>
      <c r="EF269" s="38"/>
      <c r="EG269" s="38"/>
      <c r="EH269" s="38"/>
      <c r="EI269" s="38"/>
      <c r="EJ269" s="38"/>
      <c r="EK269" s="38"/>
      <c r="EL269" s="38"/>
      <c r="EM269" s="38"/>
      <c r="EN269" s="38"/>
      <c r="EO269" s="38"/>
      <c r="EP269" s="38"/>
      <c r="EQ269" s="38"/>
      <c r="ER269" s="38"/>
      <c r="ES269" s="38"/>
      <c r="ET269" s="38"/>
      <c r="EU269" s="38"/>
      <c r="EV269" s="38"/>
      <c r="EW269" s="38"/>
      <c r="EX269" s="38"/>
      <c r="EY269" s="38"/>
      <c r="EZ269" s="38"/>
      <c r="FA269" s="38"/>
      <c r="FB269" s="38"/>
      <c r="FC269" s="38"/>
      <c r="FD269" s="38"/>
      <c r="FE269" s="38"/>
      <c r="FF269" s="38"/>
      <c r="FG269" s="38"/>
      <c r="FH269" s="38"/>
      <c r="FI269" s="38"/>
      <c r="FJ269" s="38"/>
      <c r="FK269" s="38"/>
      <c r="FL269" s="38"/>
      <c r="FM269" s="38"/>
      <c r="FN269" s="38"/>
      <c r="FO269" s="38"/>
      <c r="FP269" s="38"/>
      <c r="FQ269" s="38"/>
      <c r="FR269" s="38"/>
      <c r="FS269" s="38"/>
      <c r="FT269" s="38"/>
      <c r="FU269" s="38"/>
      <c r="FV269" s="38"/>
      <c r="FW269" s="38"/>
      <c r="FX269" s="38"/>
      <c r="FY269" s="38"/>
      <c r="FZ269" s="38"/>
      <c r="GA269" s="38"/>
      <c r="GB269" s="38"/>
      <c r="GC269" s="38"/>
      <c r="GD269" s="38"/>
      <c r="GE269" s="38"/>
      <c r="GF269" s="38"/>
      <c r="GG269" s="38"/>
      <c r="GH269" s="38"/>
      <c r="GI269" s="38"/>
      <c r="GJ269" s="38"/>
      <c r="GK269" s="38"/>
      <c r="GL269" s="38"/>
      <c r="GM269" s="38"/>
      <c r="GN269" s="38"/>
      <c r="GO269" s="38"/>
      <c r="GP269" s="38"/>
      <c r="GQ269" s="38"/>
      <c r="GR269" s="38"/>
      <c r="GS269" s="38"/>
      <c r="GT269" s="38"/>
      <c r="GU269" s="38"/>
      <c r="GV269" s="38"/>
      <c r="GW269" s="38"/>
      <c r="GX269" s="38"/>
      <c r="GY269" s="38"/>
      <c r="GZ269" s="38"/>
      <c r="HA269" s="38"/>
      <c r="HB269" s="38"/>
      <c r="HC269" s="38"/>
      <c r="HD269" s="38"/>
      <c r="HE269" s="38"/>
      <c r="HF269" s="38"/>
      <c r="HG269" s="38"/>
      <c r="HH269" s="38"/>
      <c r="HI269" s="38"/>
      <c r="HJ269" s="38"/>
      <c r="HK269" s="38"/>
      <c r="HL269" s="38"/>
      <c r="HM269" s="38"/>
      <c r="HN269" s="38"/>
      <c r="HO269" s="38"/>
      <c r="HP269" s="38"/>
      <c r="HQ269" s="38"/>
      <c r="HR269" s="38"/>
      <c r="HS269" s="38"/>
      <c r="HT269" s="38"/>
      <c r="HU269" s="38"/>
      <c r="HV269" s="38"/>
      <c r="HW269" s="38"/>
      <c r="HX269" s="38"/>
      <c r="HY269" s="38"/>
      <c r="HZ269" s="38"/>
      <c r="IA269" s="38"/>
      <c r="IB269" s="38"/>
      <c r="IC269" s="38"/>
      <c r="ID269" s="38"/>
      <c r="IE269" s="38"/>
      <c r="IF269" s="38"/>
      <c r="IG269" s="38"/>
    </row>
    <row r="270" spans="1:241" s="39" customFormat="1" x14ac:dyDescent="0.2">
      <c r="A270" s="38"/>
      <c r="B270" s="38"/>
      <c r="C270" s="38"/>
      <c r="D270" s="36"/>
      <c r="E270" s="64"/>
      <c r="F270" s="36"/>
      <c r="G270" s="38"/>
      <c r="H270" s="38"/>
      <c r="I270" s="63"/>
      <c r="J270" s="38"/>
      <c r="K270" s="63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  <c r="DG270" s="38"/>
      <c r="DH270" s="38"/>
      <c r="DI270" s="38"/>
      <c r="DJ270" s="38"/>
      <c r="DK270" s="38"/>
      <c r="DL270" s="38"/>
      <c r="DM270" s="38"/>
      <c r="DN270" s="38"/>
      <c r="DO270" s="38"/>
      <c r="DP270" s="38"/>
      <c r="DQ270" s="38"/>
      <c r="DR270" s="38"/>
      <c r="DS270" s="38"/>
      <c r="DT270" s="38"/>
      <c r="DU270" s="38"/>
      <c r="DV270" s="38"/>
      <c r="DW270" s="38"/>
      <c r="DX270" s="38"/>
      <c r="DY270" s="38"/>
      <c r="DZ270" s="38"/>
      <c r="EA270" s="38"/>
      <c r="EB270" s="38"/>
      <c r="EC270" s="38"/>
      <c r="ED270" s="38"/>
      <c r="EE270" s="38"/>
      <c r="EF270" s="38"/>
      <c r="EG270" s="38"/>
      <c r="EH270" s="38"/>
      <c r="EI270" s="38"/>
      <c r="EJ270" s="38"/>
      <c r="EK270" s="38"/>
      <c r="EL270" s="38"/>
      <c r="EM270" s="38"/>
      <c r="EN270" s="38"/>
      <c r="EO270" s="38"/>
      <c r="EP270" s="38"/>
      <c r="EQ270" s="38"/>
      <c r="ER270" s="38"/>
      <c r="ES270" s="38"/>
      <c r="ET270" s="38"/>
      <c r="EU270" s="38"/>
      <c r="EV270" s="38"/>
      <c r="EW270" s="38"/>
      <c r="EX270" s="38"/>
      <c r="EY270" s="38"/>
      <c r="EZ270" s="38"/>
      <c r="FA270" s="38"/>
      <c r="FB270" s="38"/>
      <c r="FC270" s="38"/>
      <c r="FD270" s="38"/>
      <c r="FE270" s="38"/>
      <c r="FF270" s="38"/>
      <c r="FG270" s="38"/>
      <c r="FH270" s="38"/>
      <c r="FI270" s="38"/>
      <c r="FJ270" s="38"/>
      <c r="FK270" s="38"/>
      <c r="FL270" s="38"/>
      <c r="FM270" s="38"/>
      <c r="FN270" s="38"/>
      <c r="FO270" s="38"/>
      <c r="FP270" s="38"/>
      <c r="FQ270" s="38"/>
      <c r="FR270" s="38"/>
      <c r="FS270" s="38"/>
      <c r="FT270" s="38"/>
      <c r="FU270" s="38"/>
      <c r="FV270" s="38"/>
      <c r="FW270" s="38"/>
      <c r="FX270" s="38"/>
      <c r="FY270" s="38"/>
      <c r="FZ270" s="38"/>
      <c r="GA270" s="38"/>
      <c r="GB270" s="38"/>
      <c r="GC270" s="38"/>
      <c r="GD270" s="38"/>
      <c r="GE270" s="38"/>
      <c r="GF270" s="38"/>
      <c r="GG270" s="38"/>
      <c r="GH270" s="38"/>
      <c r="GI270" s="38"/>
      <c r="GJ270" s="38"/>
      <c r="GK270" s="38"/>
      <c r="GL270" s="38"/>
      <c r="GM270" s="38"/>
      <c r="GN270" s="38"/>
      <c r="GO270" s="38"/>
      <c r="GP270" s="38"/>
      <c r="GQ270" s="38"/>
      <c r="GR270" s="38"/>
      <c r="GS270" s="38"/>
      <c r="GT270" s="38"/>
      <c r="GU270" s="38"/>
      <c r="GV270" s="38"/>
      <c r="GW270" s="38"/>
      <c r="GX270" s="38"/>
      <c r="GY270" s="38"/>
      <c r="GZ270" s="38"/>
      <c r="HA270" s="38"/>
      <c r="HB270" s="38"/>
      <c r="HC270" s="38"/>
      <c r="HD270" s="38"/>
      <c r="HE270" s="38"/>
      <c r="HF270" s="38"/>
      <c r="HG270" s="38"/>
      <c r="HH270" s="38"/>
      <c r="HI270" s="38"/>
      <c r="HJ270" s="38"/>
      <c r="HK270" s="38"/>
      <c r="HL270" s="38"/>
      <c r="HM270" s="38"/>
      <c r="HN270" s="38"/>
      <c r="HO270" s="38"/>
      <c r="HP270" s="38"/>
      <c r="HQ270" s="38"/>
      <c r="HR270" s="38"/>
      <c r="HS270" s="38"/>
      <c r="HT270" s="38"/>
      <c r="HU270" s="38"/>
      <c r="HV270" s="38"/>
      <c r="HW270" s="38"/>
      <c r="HX270" s="38"/>
      <c r="HY270" s="38"/>
      <c r="HZ270" s="38"/>
      <c r="IA270" s="38"/>
      <c r="IB270" s="38"/>
      <c r="IC270" s="38"/>
      <c r="ID270" s="38"/>
      <c r="IE270" s="38"/>
      <c r="IF270" s="38"/>
      <c r="IG270" s="38"/>
    </row>
    <row r="271" spans="1:241" s="39" customFormat="1" ht="13.5" customHeight="1" x14ac:dyDescent="0.2">
      <c r="A271" s="38"/>
      <c r="B271" s="38"/>
      <c r="C271" s="38"/>
      <c r="D271" s="36"/>
      <c r="E271" s="64"/>
      <c r="F271" s="36"/>
      <c r="G271" s="38"/>
      <c r="H271" s="38"/>
      <c r="I271" s="63"/>
      <c r="J271" s="38"/>
      <c r="K271" s="63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  <c r="DG271" s="38"/>
      <c r="DH271" s="38"/>
      <c r="DI271" s="38"/>
      <c r="DJ271" s="38"/>
      <c r="DK271" s="38"/>
      <c r="DL271" s="38"/>
      <c r="DM271" s="38"/>
      <c r="DN271" s="38"/>
      <c r="DO271" s="38"/>
      <c r="DP271" s="38"/>
      <c r="DQ271" s="38"/>
      <c r="DR271" s="38"/>
      <c r="DS271" s="38"/>
      <c r="DT271" s="38"/>
      <c r="DU271" s="38"/>
      <c r="DV271" s="38"/>
      <c r="DW271" s="38"/>
      <c r="DX271" s="38"/>
      <c r="DY271" s="38"/>
      <c r="DZ271" s="38"/>
      <c r="EA271" s="38"/>
      <c r="EB271" s="38"/>
      <c r="EC271" s="38"/>
      <c r="ED271" s="38"/>
      <c r="EE271" s="38"/>
      <c r="EF271" s="38"/>
      <c r="EG271" s="38"/>
      <c r="EH271" s="38"/>
      <c r="EI271" s="38"/>
      <c r="EJ271" s="38"/>
      <c r="EK271" s="38"/>
      <c r="EL271" s="38"/>
      <c r="EM271" s="38"/>
      <c r="EN271" s="38"/>
      <c r="EO271" s="38"/>
      <c r="EP271" s="38"/>
      <c r="EQ271" s="38"/>
      <c r="ER271" s="38"/>
      <c r="ES271" s="38"/>
      <c r="ET271" s="38"/>
      <c r="EU271" s="38"/>
      <c r="EV271" s="38"/>
      <c r="EW271" s="38"/>
      <c r="EX271" s="38"/>
      <c r="EY271" s="38"/>
      <c r="EZ271" s="38"/>
      <c r="FA271" s="38"/>
      <c r="FB271" s="38"/>
      <c r="FC271" s="38"/>
      <c r="FD271" s="38"/>
      <c r="FE271" s="38"/>
      <c r="FF271" s="38"/>
      <c r="FG271" s="38"/>
      <c r="FH271" s="38"/>
      <c r="FI271" s="38"/>
      <c r="FJ271" s="38"/>
      <c r="FK271" s="38"/>
      <c r="FL271" s="38"/>
      <c r="FM271" s="38"/>
      <c r="FN271" s="38"/>
      <c r="FO271" s="38"/>
      <c r="FP271" s="38"/>
      <c r="FQ271" s="38"/>
      <c r="FR271" s="38"/>
      <c r="FS271" s="38"/>
      <c r="FT271" s="38"/>
      <c r="FU271" s="38"/>
      <c r="FV271" s="38"/>
      <c r="FW271" s="38"/>
      <c r="FX271" s="38"/>
      <c r="FY271" s="38"/>
      <c r="FZ271" s="38"/>
      <c r="GA271" s="38"/>
      <c r="GB271" s="38"/>
      <c r="GC271" s="38"/>
      <c r="GD271" s="38"/>
      <c r="GE271" s="38"/>
      <c r="GF271" s="38"/>
      <c r="GG271" s="38"/>
      <c r="GH271" s="38"/>
      <c r="GI271" s="38"/>
      <c r="GJ271" s="38"/>
      <c r="GK271" s="38"/>
      <c r="GL271" s="38"/>
      <c r="GM271" s="38"/>
      <c r="GN271" s="38"/>
      <c r="GO271" s="38"/>
      <c r="GP271" s="38"/>
      <c r="GQ271" s="38"/>
      <c r="GR271" s="38"/>
      <c r="GS271" s="38"/>
      <c r="GT271" s="38"/>
      <c r="GU271" s="38"/>
      <c r="GV271" s="38"/>
      <c r="GW271" s="38"/>
      <c r="GX271" s="38"/>
      <c r="GY271" s="38"/>
      <c r="GZ271" s="38"/>
      <c r="HA271" s="38"/>
      <c r="HB271" s="38"/>
      <c r="HC271" s="38"/>
      <c r="HD271" s="38"/>
      <c r="HE271" s="38"/>
      <c r="HF271" s="38"/>
      <c r="HG271" s="38"/>
      <c r="HH271" s="38"/>
      <c r="HI271" s="38"/>
      <c r="HJ271" s="38"/>
      <c r="HK271" s="38"/>
      <c r="HL271" s="38"/>
      <c r="HM271" s="38"/>
      <c r="HN271" s="38"/>
      <c r="HO271" s="38"/>
      <c r="HP271" s="38"/>
      <c r="HQ271" s="38"/>
      <c r="HR271" s="38"/>
      <c r="HS271" s="38"/>
      <c r="HT271" s="38"/>
      <c r="HU271" s="38"/>
      <c r="HV271" s="38"/>
      <c r="HW271" s="38"/>
      <c r="HX271" s="38"/>
      <c r="HY271" s="38"/>
      <c r="HZ271" s="38"/>
      <c r="IA271" s="38"/>
      <c r="IB271" s="38"/>
      <c r="IC271" s="38"/>
      <c r="ID271" s="38"/>
      <c r="IE271" s="38"/>
      <c r="IF271" s="38"/>
      <c r="IG271" s="38"/>
    </row>
    <row r="272" spans="1:241" s="39" customFormat="1" ht="13.5" customHeight="1" x14ac:dyDescent="0.2">
      <c r="A272" s="38"/>
      <c r="B272" s="38"/>
      <c r="C272" s="38"/>
      <c r="D272" s="36"/>
      <c r="E272" s="64"/>
      <c r="F272" s="36"/>
      <c r="G272" s="38"/>
      <c r="H272" s="38"/>
      <c r="I272" s="63"/>
      <c r="J272" s="38"/>
      <c r="K272" s="63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  <c r="DG272" s="38"/>
      <c r="DH272" s="38"/>
      <c r="DI272" s="38"/>
      <c r="DJ272" s="38"/>
      <c r="DK272" s="38"/>
      <c r="DL272" s="38"/>
      <c r="DM272" s="38"/>
      <c r="DN272" s="38"/>
      <c r="DO272" s="38"/>
      <c r="DP272" s="38"/>
      <c r="DQ272" s="38"/>
      <c r="DR272" s="38"/>
      <c r="DS272" s="38"/>
      <c r="DT272" s="38"/>
      <c r="DU272" s="38"/>
      <c r="DV272" s="38"/>
      <c r="DW272" s="38"/>
      <c r="DX272" s="38"/>
      <c r="DY272" s="38"/>
      <c r="DZ272" s="38"/>
      <c r="EA272" s="38"/>
      <c r="EB272" s="38"/>
      <c r="EC272" s="38"/>
      <c r="ED272" s="38"/>
      <c r="EE272" s="38"/>
      <c r="EF272" s="38"/>
      <c r="EG272" s="38"/>
      <c r="EH272" s="38"/>
      <c r="EI272" s="38"/>
      <c r="EJ272" s="38"/>
      <c r="EK272" s="38"/>
      <c r="EL272" s="38"/>
      <c r="EM272" s="38"/>
      <c r="EN272" s="38"/>
      <c r="EO272" s="38"/>
      <c r="EP272" s="38"/>
      <c r="EQ272" s="38"/>
      <c r="ER272" s="38"/>
      <c r="ES272" s="38"/>
      <c r="ET272" s="38"/>
      <c r="EU272" s="38"/>
      <c r="EV272" s="38"/>
      <c r="EW272" s="38"/>
      <c r="EX272" s="38"/>
      <c r="EY272" s="38"/>
      <c r="EZ272" s="38"/>
      <c r="FA272" s="38"/>
      <c r="FB272" s="38"/>
      <c r="FC272" s="38"/>
      <c r="FD272" s="38"/>
      <c r="FE272" s="38"/>
      <c r="FF272" s="38"/>
      <c r="FG272" s="38"/>
      <c r="FH272" s="38"/>
      <c r="FI272" s="38"/>
      <c r="FJ272" s="38"/>
      <c r="FK272" s="38"/>
      <c r="FL272" s="38"/>
      <c r="FM272" s="38"/>
      <c r="FN272" s="38"/>
      <c r="FO272" s="38"/>
      <c r="FP272" s="38"/>
      <c r="FQ272" s="38"/>
      <c r="FR272" s="38"/>
      <c r="FS272" s="38"/>
      <c r="FT272" s="38"/>
      <c r="FU272" s="38"/>
      <c r="FV272" s="38"/>
      <c r="FW272" s="38"/>
      <c r="FX272" s="38"/>
      <c r="FY272" s="38"/>
      <c r="FZ272" s="38"/>
      <c r="GA272" s="38"/>
      <c r="GB272" s="38"/>
      <c r="GC272" s="38"/>
      <c r="GD272" s="38"/>
      <c r="GE272" s="38"/>
      <c r="GF272" s="38"/>
      <c r="GG272" s="38"/>
      <c r="GH272" s="38"/>
      <c r="GI272" s="38"/>
      <c r="GJ272" s="38"/>
      <c r="GK272" s="38"/>
      <c r="GL272" s="38"/>
      <c r="GM272" s="38"/>
      <c r="GN272" s="38"/>
      <c r="GO272" s="38"/>
      <c r="GP272" s="38"/>
      <c r="GQ272" s="38"/>
      <c r="GR272" s="38"/>
      <c r="GS272" s="38"/>
      <c r="GT272" s="38"/>
      <c r="GU272" s="38"/>
      <c r="GV272" s="38"/>
      <c r="GW272" s="38"/>
      <c r="GX272" s="38"/>
      <c r="GY272" s="38"/>
      <c r="GZ272" s="38"/>
      <c r="HA272" s="38"/>
      <c r="HB272" s="38"/>
      <c r="HC272" s="38"/>
      <c r="HD272" s="38"/>
      <c r="HE272" s="38"/>
      <c r="HF272" s="38"/>
      <c r="HG272" s="38"/>
      <c r="HH272" s="38"/>
      <c r="HI272" s="38"/>
      <c r="HJ272" s="38"/>
      <c r="HK272" s="38"/>
      <c r="HL272" s="38"/>
      <c r="HM272" s="38"/>
      <c r="HN272" s="38"/>
      <c r="HO272" s="38"/>
      <c r="HP272" s="38"/>
      <c r="HQ272" s="38"/>
      <c r="HR272" s="38"/>
      <c r="HS272" s="38"/>
      <c r="HT272" s="38"/>
      <c r="HU272" s="38"/>
      <c r="HV272" s="38"/>
      <c r="HW272" s="38"/>
      <c r="HX272" s="38"/>
      <c r="HY272" s="38"/>
      <c r="HZ272" s="38"/>
      <c r="IA272" s="38"/>
      <c r="IB272" s="38"/>
      <c r="IC272" s="38"/>
      <c r="ID272" s="38"/>
      <c r="IE272" s="38"/>
      <c r="IF272" s="38"/>
      <c r="IG272" s="38"/>
    </row>
    <row r="273" spans="1:241" s="39" customFormat="1" ht="13.5" customHeight="1" x14ac:dyDescent="0.2">
      <c r="A273" s="38"/>
      <c r="B273" s="38"/>
      <c r="C273" s="38"/>
      <c r="D273" s="36"/>
      <c r="E273" s="64"/>
      <c r="F273" s="36"/>
      <c r="G273" s="38"/>
      <c r="H273" s="38"/>
      <c r="I273" s="63"/>
      <c r="J273" s="38"/>
      <c r="K273" s="63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8"/>
      <c r="DM273" s="38"/>
      <c r="DN273" s="38"/>
      <c r="DO273" s="38"/>
      <c r="DP273" s="38"/>
      <c r="DQ273" s="38"/>
      <c r="DR273" s="38"/>
      <c r="DS273" s="38"/>
      <c r="DT273" s="38"/>
      <c r="DU273" s="38"/>
      <c r="DV273" s="38"/>
      <c r="DW273" s="38"/>
      <c r="DX273" s="38"/>
      <c r="DY273" s="38"/>
      <c r="DZ273" s="38"/>
      <c r="EA273" s="38"/>
      <c r="EB273" s="38"/>
      <c r="EC273" s="38"/>
      <c r="ED273" s="38"/>
      <c r="EE273" s="38"/>
      <c r="EF273" s="38"/>
      <c r="EG273" s="38"/>
      <c r="EH273" s="38"/>
      <c r="EI273" s="38"/>
      <c r="EJ273" s="38"/>
      <c r="EK273" s="38"/>
      <c r="EL273" s="38"/>
      <c r="EM273" s="38"/>
      <c r="EN273" s="38"/>
      <c r="EO273" s="38"/>
      <c r="EP273" s="38"/>
      <c r="EQ273" s="38"/>
      <c r="ER273" s="38"/>
      <c r="ES273" s="38"/>
      <c r="ET273" s="38"/>
      <c r="EU273" s="38"/>
      <c r="EV273" s="38"/>
      <c r="EW273" s="38"/>
      <c r="EX273" s="38"/>
      <c r="EY273" s="38"/>
      <c r="EZ273" s="38"/>
      <c r="FA273" s="38"/>
      <c r="FB273" s="38"/>
      <c r="FC273" s="38"/>
      <c r="FD273" s="38"/>
      <c r="FE273" s="38"/>
      <c r="FF273" s="38"/>
      <c r="FG273" s="38"/>
      <c r="FH273" s="38"/>
      <c r="FI273" s="38"/>
      <c r="FJ273" s="38"/>
      <c r="FK273" s="38"/>
      <c r="FL273" s="38"/>
      <c r="FM273" s="38"/>
      <c r="FN273" s="38"/>
      <c r="FO273" s="38"/>
      <c r="FP273" s="38"/>
      <c r="FQ273" s="38"/>
      <c r="FR273" s="38"/>
      <c r="FS273" s="38"/>
      <c r="FT273" s="38"/>
      <c r="FU273" s="38"/>
      <c r="FV273" s="38"/>
      <c r="FW273" s="38"/>
      <c r="FX273" s="38"/>
      <c r="FY273" s="38"/>
      <c r="FZ273" s="38"/>
      <c r="GA273" s="38"/>
      <c r="GB273" s="38"/>
      <c r="GC273" s="38"/>
      <c r="GD273" s="38"/>
      <c r="GE273" s="38"/>
      <c r="GF273" s="38"/>
      <c r="GG273" s="38"/>
      <c r="GH273" s="38"/>
      <c r="GI273" s="38"/>
      <c r="GJ273" s="38"/>
      <c r="GK273" s="38"/>
      <c r="GL273" s="38"/>
      <c r="GM273" s="38"/>
      <c r="GN273" s="38"/>
      <c r="GO273" s="38"/>
      <c r="GP273" s="38"/>
      <c r="GQ273" s="38"/>
      <c r="GR273" s="38"/>
      <c r="GS273" s="38"/>
      <c r="GT273" s="38"/>
      <c r="GU273" s="38"/>
      <c r="GV273" s="38"/>
      <c r="GW273" s="38"/>
      <c r="GX273" s="38"/>
      <c r="GY273" s="38"/>
      <c r="GZ273" s="38"/>
      <c r="HA273" s="38"/>
      <c r="HB273" s="38"/>
      <c r="HC273" s="38"/>
      <c r="HD273" s="38"/>
      <c r="HE273" s="38"/>
      <c r="HF273" s="38"/>
      <c r="HG273" s="38"/>
      <c r="HH273" s="38"/>
      <c r="HI273" s="38"/>
      <c r="HJ273" s="38"/>
      <c r="HK273" s="38"/>
      <c r="HL273" s="38"/>
      <c r="HM273" s="38"/>
      <c r="HN273" s="38"/>
      <c r="HO273" s="38"/>
      <c r="HP273" s="38"/>
      <c r="HQ273" s="38"/>
      <c r="HR273" s="38"/>
      <c r="HS273" s="38"/>
      <c r="HT273" s="38"/>
      <c r="HU273" s="38"/>
      <c r="HV273" s="38"/>
      <c r="HW273" s="38"/>
      <c r="HX273" s="38"/>
      <c r="HY273" s="38"/>
      <c r="HZ273" s="38"/>
      <c r="IA273" s="38"/>
      <c r="IB273" s="38"/>
      <c r="IC273" s="38"/>
      <c r="ID273" s="38"/>
      <c r="IE273" s="38"/>
      <c r="IF273" s="38"/>
      <c r="IG273" s="38"/>
    </row>
    <row r="274" spans="1:241" s="39" customFormat="1" ht="13.5" customHeight="1" x14ac:dyDescent="0.2">
      <c r="A274" s="38"/>
      <c r="B274" s="38"/>
      <c r="C274" s="38"/>
      <c r="D274" s="36"/>
      <c r="E274" s="64"/>
      <c r="F274" s="36"/>
      <c r="G274" s="38"/>
      <c r="H274" s="38"/>
      <c r="I274" s="63"/>
      <c r="J274" s="38"/>
      <c r="K274" s="63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  <c r="DG274" s="38"/>
      <c r="DH274" s="38"/>
      <c r="DI274" s="38"/>
      <c r="DJ274" s="38"/>
      <c r="DK274" s="38"/>
      <c r="DL274" s="38"/>
      <c r="DM274" s="38"/>
      <c r="DN274" s="38"/>
      <c r="DO274" s="38"/>
      <c r="DP274" s="38"/>
      <c r="DQ274" s="38"/>
      <c r="DR274" s="38"/>
      <c r="DS274" s="38"/>
      <c r="DT274" s="38"/>
      <c r="DU274" s="38"/>
      <c r="DV274" s="38"/>
      <c r="DW274" s="38"/>
      <c r="DX274" s="38"/>
      <c r="DY274" s="38"/>
      <c r="DZ274" s="38"/>
      <c r="EA274" s="38"/>
      <c r="EB274" s="38"/>
      <c r="EC274" s="38"/>
      <c r="ED274" s="38"/>
      <c r="EE274" s="38"/>
      <c r="EF274" s="38"/>
      <c r="EG274" s="38"/>
      <c r="EH274" s="38"/>
      <c r="EI274" s="38"/>
      <c r="EJ274" s="38"/>
      <c r="EK274" s="38"/>
      <c r="EL274" s="38"/>
      <c r="EM274" s="38"/>
      <c r="EN274" s="38"/>
      <c r="EO274" s="38"/>
      <c r="EP274" s="38"/>
      <c r="EQ274" s="38"/>
      <c r="ER274" s="38"/>
      <c r="ES274" s="38"/>
      <c r="ET274" s="38"/>
      <c r="EU274" s="38"/>
      <c r="EV274" s="38"/>
      <c r="EW274" s="38"/>
      <c r="EX274" s="38"/>
      <c r="EY274" s="38"/>
      <c r="EZ274" s="38"/>
      <c r="FA274" s="38"/>
      <c r="FB274" s="38"/>
      <c r="FC274" s="38"/>
      <c r="FD274" s="38"/>
      <c r="FE274" s="38"/>
      <c r="FF274" s="38"/>
      <c r="FG274" s="38"/>
      <c r="FH274" s="38"/>
      <c r="FI274" s="38"/>
      <c r="FJ274" s="38"/>
      <c r="FK274" s="38"/>
      <c r="FL274" s="38"/>
      <c r="FM274" s="38"/>
      <c r="FN274" s="38"/>
      <c r="FO274" s="38"/>
      <c r="FP274" s="38"/>
      <c r="FQ274" s="38"/>
      <c r="FR274" s="38"/>
      <c r="FS274" s="38"/>
      <c r="FT274" s="38"/>
      <c r="FU274" s="38"/>
      <c r="FV274" s="38"/>
      <c r="FW274" s="38"/>
      <c r="FX274" s="38"/>
      <c r="FY274" s="38"/>
      <c r="FZ274" s="38"/>
      <c r="GA274" s="38"/>
      <c r="GB274" s="38"/>
      <c r="GC274" s="38"/>
      <c r="GD274" s="38"/>
      <c r="GE274" s="38"/>
      <c r="GF274" s="38"/>
      <c r="GG274" s="38"/>
      <c r="GH274" s="38"/>
      <c r="GI274" s="38"/>
      <c r="GJ274" s="38"/>
      <c r="GK274" s="38"/>
      <c r="GL274" s="38"/>
      <c r="GM274" s="38"/>
      <c r="GN274" s="38"/>
      <c r="GO274" s="38"/>
      <c r="GP274" s="38"/>
      <c r="GQ274" s="38"/>
      <c r="GR274" s="38"/>
      <c r="GS274" s="38"/>
      <c r="GT274" s="38"/>
      <c r="GU274" s="38"/>
      <c r="GV274" s="38"/>
      <c r="GW274" s="38"/>
      <c r="GX274" s="38"/>
      <c r="GY274" s="38"/>
      <c r="GZ274" s="38"/>
      <c r="HA274" s="38"/>
      <c r="HB274" s="38"/>
      <c r="HC274" s="38"/>
      <c r="HD274" s="38"/>
      <c r="HE274" s="38"/>
      <c r="HF274" s="38"/>
      <c r="HG274" s="38"/>
      <c r="HH274" s="38"/>
      <c r="HI274" s="38"/>
      <c r="HJ274" s="38"/>
      <c r="HK274" s="38"/>
      <c r="HL274" s="38"/>
      <c r="HM274" s="38"/>
      <c r="HN274" s="38"/>
      <c r="HO274" s="38"/>
      <c r="HP274" s="38"/>
      <c r="HQ274" s="38"/>
      <c r="HR274" s="38"/>
      <c r="HS274" s="38"/>
      <c r="HT274" s="38"/>
      <c r="HU274" s="38"/>
      <c r="HV274" s="38"/>
      <c r="HW274" s="38"/>
      <c r="HX274" s="38"/>
      <c r="HY274" s="38"/>
      <c r="HZ274" s="38"/>
      <c r="IA274" s="38"/>
      <c r="IB274" s="38"/>
      <c r="IC274" s="38"/>
      <c r="ID274" s="38"/>
      <c r="IE274" s="38"/>
      <c r="IF274" s="38"/>
      <c r="IG274" s="38"/>
    </row>
    <row r="275" spans="1:241" s="39" customFormat="1" ht="24" customHeight="1" x14ac:dyDescent="0.2">
      <c r="A275" s="38"/>
      <c r="B275" s="38"/>
      <c r="C275" s="38"/>
      <c r="D275" s="36"/>
      <c r="E275" s="64"/>
      <c r="F275" s="36"/>
      <c r="G275" s="38"/>
      <c r="H275" s="38"/>
      <c r="I275" s="63"/>
      <c r="J275" s="38"/>
      <c r="K275" s="63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8"/>
      <c r="DM275" s="38"/>
      <c r="DN275" s="38"/>
      <c r="DO275" s="38"/>
      <c r="DP275" s="38"/>
      <c r="DQ275" s="38"/>
      <c r="DR275" s="38"/>
      <c r="DS275" s="38"/>
      <c r="DT275" s="38"/>
      <c r="DU275" s="38"/>
      <c r="DV275" s="38"/>
      <c r="DW275" s="38"/>
      <c r="DX275" s="38"/>
      <c r="DY275" s="38"/>
      <c r="DZ275" s="38"/>
      <c r="EA275" s="38"/>
      <c r="EB275" s="38"/>
      <c r="EC275" s="38"/>
      <c r="ED275" s="38"/>
      <c r="EE275" s="38"/>
      <c r="EF275" s="38"/>
      <c r="EG275" s="38"/>
      <c r="EH275" s="38"/>
      <c r="EI275" s="38"/>
      <c r="EJ275" s="38"/>
      <c r="EK275" s="38"/>
      <c r="EL275" s="38"/>
      <c r="EM275" s="38"/>
      <c r="EN275" s="38"/>
      <c r="EO275" s="38"/>
      <c r="EP275" s="38"/>
      <c r="EQ275" s="38"/>
      <c r="ER275" s="38"/>
      <c r="ES275" s="38"/>
      <c r="ET275" s="38"/>
      <c r="EU275" s="38"/>
      <c r="EV275" s="38"/>
      <c r="EW275" s="38"/>
      <c r="EX275" s="38"/>
      <c r="EY275" s="38"/>
      <c r="EZ275" s="38"/>
      <c r="FA275" s="38"/>
      <c r="FB275" s="38"/>
      <c r="FC275" s="38"/>
      <c r="FD275" s="38"/>
      <c r="FE275" s="38"/>
      <c r="FF275" s="38"/>
      <c r="FG275" s="38"/>
      <c r="FH275" s="38"/>
      <c r="FI275" s="38"/>
      <c r="FJ275" s="38"/>
      <c r="FK275" s="38"/>
      <c r="FL275" s="38"/>
      <c r="FM275" s="38"/>
      <c r="FN275" s="38"/>
      <c r="FO275" s="38"/>
      <c r="FP275" s="38"/>
      <c r="FQ275" s="38"/>
      <c r="FR275" s="38"/>
      <c r="FS275" s="38"/>
      <c r="FT275" s="38"/>
      <c r="FU275" s="38"/>
      <c r="FV275" s="38"/>
      <c r="FW275" s="38"/>
      <c r="FX275" s="38"/>
      <c r="FY275" s="38"/>
      <c r="FZ275" s="38"/>
      <c r="GA275" s="38"/>
      <c r="GB275" s="38"/>
      <c r="GC275" s="38"/>
      <c r="GD275" s="38"/>
      <c r="GE275" s="38"/>
      <c r="GF275" s="38"/>
      <c r="GG275" s="38"/>
      <c r="GH275" s="38"/>
      <c r="GI275" s="38"/>
      <c r="GJ275" s="38"/>
      <c r="GK275" s="38"/>
      <c r="GL275" s="38"/>
      <c r="GM275" s="38"/>
      <c r="GN275" s="38"/>
      <c r="GO275" s="38"/>
      <c r="GP275" s="38"/>
      <c r="GQ275" s="38"/>
      <c r="GR275" s="38"/>
      <c r="GS275" s="38"/>
      <c r="GT275" s="38"/>
      <c r="GU275" s="38"/>
      <c r="GV275" s="38"/>
      <c r="GW275" s="38"/>
      <c r="GX275" s="38"/>
      <c r="GY275" s="38"/>
      <c r="GZ275" s="38"/>
      <c r="HA275" s="38"/>
      <c r="HB275" s="38"/>
      <c r="HC275" s="38"/>
      <c r="HD275" s="38"/>
      <c r="HE275" s="38"/>
      <c r="HF275" s="38"/>
      <c r="HG275" s="38"/>
      <c r="HH275" s="38"/>
      <c r="HI275" s="38"/>
      <c r="HJ275" s="38"/>
      <c r="HK275" s="38"/>
      <c r="HL275" s="38"/>
      <c r="HM275" s="38"/>
      <c r="HN275" s="38"/>
      <c r="HO275" s="38"/>
      <c r="HP275" s="38"/>
      <c r="HQ275" s="38"/>
      <c r="HR275" s="38"/>
      <c r="HS275" s="38"/>
      <c r="HT275" s="38"/>
      <c r="HU275" s="38"/>
      <c r="HV275" s="38"/>
      <c r="HW275" s="38"/>
      <c r="HX275" s="38"/>
      <c r="HY275" s="38"/>
      <c r="HZ275" s="38"/>
      <c r="IA275" s="38"/>
      <c r="IB275" s="38"/>
      <c r="IC275" s="38"/>
      <c r="ID275" s="38"/>
      <c r="IE275" s="38"/>
      <c r="IF275" s="38"/>
      <c r="IG275" s="38"/>
    </row>
    <row r="276" spans="1:241" s="39" customFormat="1" ht="13.5" customHeight="1" x14ac:dyDescent="0.2">
      <c r="A276" s="38"/>
      <c r="B276" s="38"/>
      <c r="C276" s="38"/>
      <c r="D276" s="36"/>
      <c r="E276" s="64"/>
      <c r="F276" s="36"/>
      <c r="G276" s="38"/>
      <c r="H276" s="38"/>
      <c r="I276" s="63"/>
      <c r="J276" s="38"/>
      <c r="K276" s="63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  <c r="EI276" s="38"/>
      <c r="EJ276" s="38"/>
      <c r="EK276" s="38"/>
      <c r="EL276" s="38"/>
      <c r="EM276" s="38"/>
      <c r="EN276" s="38"/>
      <c r="EO276" s="38"/>
      <c r="EP276" s="38"/>
      <c r="EQ276" s="38"/>
      <c r="ER276" s="38"/>
      <c r="ES276" s="38"/>
      <c r="ET276" s="38"/>
      <c r="EU276" s="38"/>
      <c r="EV276" s="38"/>
      <c r="EW276" s="38"/>
      <c r="EX276" s="38"/>
      <c r="EY276" s="38"/>
      <c r="EZ276" s="38"/>
      <c r="FA276" s="38"/>
      <c r="FB276" s="38"/>
      <c r="FC276" s="38"/>
      <c r="FD276" s="38"/>
      <c r="FE276" s="38"/>
      <c r="FF276" s="38"/>
      <c r="FG276" s="38"/>
      <c r="FH276" s="38"/>
      <c r="FI276" s="38"/>
      <c r="FJ276" s="38"/>
      <c r="FK276" s="38"/>
      <c r="FL276" s="38"/>
      <c r="FM276" s="38"/>
      <c r="FN276" s="38"/>
      <c r="FO276" s="38"/>
      <c r="FP276" s="38"/>
      <c r="FQ276" s="38"/>
      <c r="FR276" s="38"/>
      <c r="FS276" s="38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8"/>
      <c r="GE276" s="38"/>
      <c r="GF276" s="38"/>
      <c r="GG276" s="38"/>
      <c r="GH276" s="38"/>
      <c r="GI276" s="38"/>
      <c r="GJ276" s="38"/>
      <c r="GK276" s="38"/>
      <c r="GL276" s="38"/>
      <c r="GM276" s="38"/>
      <c r="GN276" s="38"/>
      <c r="GO276" s="38"/>
      <c r="GP276" s="38"/>
      <c r="GQ276" s="38"/>
      <c r="GR276" s="38"/>
      <c r="GS276" s="38"/>
      <c r="GT276" s="38"/>
      <c r="GU276" s="38"/>
      <c r="GV276" s="38"/>
      <c r="GW276" s="38"/>
      <c r="GX276" s="38"/>
      <c r="GY276" s="38"/>
      <c r="GZ276" s="38"/>
      <c r="HA276" s="38"/>
      <c r="HB276" s="38"/>
      <c r="HC276" s="38"/>
      <c r="HD276" s="38"/>
      <c r="HE276" s="38"/>
      <c r="HF276" s="38"/>
      <c r="HG276" s="38"/>
      <c r="HH276" s="38"/>
      <c r="HI276" s="38"/>
      <c r="HJ276" s="38"/>
      <c r="HK276" s="38"/>
      <c r="HL276" s="38"/>
      <c r="HM276" s="38"/>
      <c r="HN276" s="38"/>
      <c r="HO276" s="38"/>
      <c r="HP276" s="38"/>
      <c r="HQ276" s="38"/>
      <c r="HR276" s="38"/>
      <c r="HS276" s="38"/>
      <c r="HT276" s="38"/>
      <c r="HU276" s="38"/>
      <c r="HV276" s="38"/>
      <c r="HW276" s="38"/>
      <c r="HX276" s="38"/>
      <c r="HY276" s="38"/>
      <c r="HZ276" s="38"/>
      <c r="IA276" s="38"/>
      <c r="IB276" s="38"/>
      <c r="IC276" s="38"/>
      <c r="ID276" s="38"/>
      <c r="IE276" s="38"/>
      <c r="IF276" s="38"/>
      <c r="IG276" s="38"/>
    </row>
    <row r="277" spans="1:241" s="39" customFormat="1" ht="13.5" customHeight="1" x14ac:dyDescent="0.2">
      <c r="A277" s="7"/>
      <c r="B277" s="7"/>
      <c r="C277" s="7"/>
      <c r="D277" s="21"/>
      <c r="E277" s="65"/>
      <c r="F277" s="21"/>
      <c r="G277" s="7"/>
      <c r="H277" s="7"/>
      <c r="I277" s="66"/>
      <c r="J277" s="7"/>
      <c r="K277" s="66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  <c r="DG277" s="38"/>
      <c r="DH277" s="38"/>
      <c r="DI277" s="38"/>
      <c r="DJ277" s="38"/>
      <c r="DK277" s="38"/>
      <c r="DL277" s="38"/>
      <c r="DM277" s="38"/>
      <c r="DN277" s="38"/>
      <c r="DO277" s="38"/>
      <c r="DP277" s="38"/>
      <c r="DQ277" s="38"/>
      <c r="DR277" s="38"/>
      <c r="DS277" s="38"/>
      <c r="DT277" s="38"/>
      <c r="DU277" s="38"/>
      <c r="DV277" s="38"/>
      <c r="DW277" s="38"/>
      <c r="DX277" s="38"/>
      <c r="DY277" s="38"/>
      <c r="DZ277" s="38"/>
      <c r="EA277" s="38"/>
      <c r="EB277" s="38"/>
      <c r="EC277" s="38"/>
      <c r="ED277" s="38"/>
      <c r="EE277" s="38"/>
      <c r="EF277" s="38"/>
      <c r="EG277" s="38"/>
      <c r="EH277" s="38"/>
      <c r="EI277" s="38"/>
      <c r="EJ277" s="38"/>
      <c r="EK277" s="38"/>
      <c r="EL277" s="38"/>
      <c r="EM277" s="38"/>
      <c r="EN277" s="38"/>
      <c r="EO277" s="38"/>
      <c r="EP277" s="38"/>
      <c r="EQ277" s="38"/>
      <c r="ER277" s="38"/>
      <c r="ES277" s="38"/>
      <c r="ET277" s="38"/>
      <c r="EU277" s="38"/>
      <c r="EV277" s="38"/>
      <c r="EW277" s="38"/>
      <c r="EX277" s="38"/>
      <c r="EY277" s="38"/>
      <c r="EZ277" s="38"/>
      <c r="FA277" s="38"/>
      <c r="FB277" s="38"/>
      <c r="FC277" s="38"/>
      <c r="FD277" s="38"/>
      <c r="FE277" s="38"/>
      <c r="FF277" s="38"/>
      <c r="FG277" s="38"/>
      <c r="FH277" s="38"/>
      <c r="FI277" s="38"/>
      <c r="FJ277" s="38"/>
      <c r="FK277" s="38"/>
      <c r="FL277" s="38"/>
      <c r="FM277" s="38"/>
      <c r="FN277" s="38"/>
      <c r="FO277" s="38"/>
      <c r="FP277" s="38"/>
      <c r="FQ277" s="38"/>
      <c r="FR277" s="38"/>
      <c r="FS277" s="38"/>
      <c r="FT277" s="38"/>
      <c r="FU277" s="38"/>
      <c r="FV277" s="38"/>
      <c r="FW277" s="38"/>
      <c r="FX277" s="38"/>
      <c r="FY277" s="38"/>
      <c r="FZ277" s="38"/>
      <c r="GA277" s="38"/>
      <c r="GB277" s="38"/>
      <c r="GC277" s="38"/>
      <c r="GD277" s="38"/>
      <c r="GE277" s="38"/>
      <c r="GF277" s="38"/>
      <c r="GG277" s="38"/>
      <c r="GH277" s="38"/>
      <c r="GI277" s="38"/>
      <c r="GJ277" s="38"/>
      <c r="GK277" s="38"/>
      <c r="GL277" s="38"/>
      <c r="GM277" s="38"/>
      <c r="GN277" s="38"/>
      <c r="GO277" s="38"/>
      <c r="GP277" s="38"/>
      <c r="GQ277" s="38"/>
      <c r="GR277" s="38"/>
      <c r="GS277" s="38"/>
      <c r="GT277" s="38"/>
      <c r="GU277" s="38"/>
      <c r="GV277" s="38"/>
      <c r="GW277" s="38"/>
      <c r="GX277" s="38"/>
      <c r="GY277" s="38"/>
      <c r="GZ277" s="38"/>
      <c r="HA277" s="38"/>
      <c r="HB277" s="38"/>
      <c r="HC277" s="38"/>
      <c r="HD277" s="38"/>
      <c r="HE277" s="38"/>
      <c r="HF277" s="38"/>
      <c r="HG277" s="38"/>
      <c r="HH277" s="38"/>
      <c r="HI277" s="38"/>
      <c r="HJ277" s="38"/>
      <c r="HK277" s="38"/>
      <c r="HL277" s="38"/>
      <c r="HM277" s="38"/>
      <c r="HN277" s="38"/>
      <c r="HO277" s="38"/>
      <c r="HP277" s="38"/>
      <c r="HQ277" s="38"/>
      <c r="HR277" s="38"/>
      <c r="HS277" s="38"/>
      <c r="HT277" s="38"/>
      <c r="HU277" s="38"/>
      <c r="HV277" s="38"/>
      <c r="HW277" s="38"/>
      <c r="HX277" s="38"/>
      <c r="HY277" s="38"/>
      <c r="HZ277" s="38"/>
      <c r="IA277" s="38"/>
      <c r="IB277" s="38"/>
      <c r="IC277" s="38"/>
      <c r="ID277" s="38"/>
      <c r="IE277" s="38"/>
      <c r="IF277" s="38"/>
      <c r="IG277" s="38"/>
    </row>
    <row r="278" spans="1:241" s="39" customFormat="1" ht="13.5" customHeight="1" x14ac:dyDescent="0.2">
      <c r="A278" s="7"/>
      <c r="B278" s="7"/>
      <c r="C278" s="7"/>
      <c r="D278" s="21"/>
      <c r="E278" s="65"/>
      <c r="F278" s="21"/>
      <c r="G278" s="7"/>
      <c r="H278" s="7"/>
      <c r="I278" s="66"/>
      <c r="J278" s="7"/>
      <c r="K278" s="66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  <c r="EI278" s="38"/>
      <c r="EJ278" s="38"/>
      <c r="EK278" s="38"/>
      <c r="EL278" s="38"/>
      <c r="EM278" s="38"/>
      <c r="EN278" s="38"/>
      <c r="EO278" s="38"/>
      <c r="EP278" s="38"/>
      <c r="EQ278" s="38"/>
      <c r="ER278" s="38"/>
      <c r="ES278" s="38"/>
      <c r="ET278" s="38"/>
      <c r="EU278" s="38"/>
      <c r="EV278" s="38"/>
      <c r="EW278" s="38"/>
      <c r="EX278" s="38"/>
      <c r="EY278" s="38"/>
      <c r="EZ278" s="38"/>
      <c r="FA278" s="38"/>
      <c r="FB278" s="38"/>
      <c r="FC278" s="38"/>
      <c r="FD278" s="38"/>
      <c r="FE278" s="38"/>
      <c r="FF278" s="38"/>
      <c r="FG278" s="38"/>
      <c r="FH278" s="38"/>
      <c r="FI278" s="38"/>
      <c r="FJ278" s="38"/>
      <c r="FK278" s="38"/>
      <c r="FL278" s="38"/>
      <c r="FM278" s="38"/>
      <c r="FN278" s="38"/>
      <c r="FO278" s="38"/>
      <c r="FP278" s="38"/>
      <c r="FQ278" s="38"/>
      <c r="FR278" s="38"/>
      <c r="FS278" s="38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8"/>
      <c r="GE278" s="38"/>
      <c r="GF278" s="38"/>
      <c r="GG278" s="38"/>
      <c r="GH278" s="38"/>
      <c r="GI278" s="38"/>
      <c r="GJ278" s="38"/>
      <c r="GK278" s="38"/>
      <c r="GL278" s="38"/>
      <c r="GM278" s="38"/>
      <c r="GN278" s="38"/>
      <c r="GO278" s="38"/>
      <c r="GP278" s="38"/>
      <c r="GQ278" s="38"/>
      <c r="GR278" s="38"/>
      <c r="GS278" s="38"/>
      <c r="GT278" s="38"/>
      <c r="GU278" s="38"/>
      <c r="GV278" s="38"/>
      <c r="GW278" s="38"/>
      <c r="GX278" s="38"/>
      <c r="GY278" s="38"/>
      <c r="GZ278" s="38"/>
      <c r="HA278" s="38"/>
      <c r="HB278" s="38"/>
      <c r="HC278" s="38"/>
      <c r="HD278" s="38"/>
      <c r="HE278" s="38"/>
      <c r="HF278" s="38"/>
      <c r="HG278" s="38"/>
      <c r="HH278" s="38"/>
      <c r="HI278" s="38"/>
      <c r="HJ278" s="38"/>
      <c r="HK278" s="38"/>
      <c r="HL278" s="38"/>
      <c r="HM278" s="38"/>
      <c r="HN278" s="38"/>
      <c r="HO278" s="38"/>
      <c r="HP278" s="38"/>
      <c r="HQ278" s="38"/>
      <c r="HR278" s="38"/>
      <c r="HS278" s="38"/>
      <c r="HT278" s="38"/>
      <c r="HU278" s="38"/>
      <c r="HV278" s="38"/>
      <c r="HW278" s="38"/>
      <c r="HX278" s="38"/>
      <c r="HY278" s="38"/>
      <c r="HZ278" s="38"/>
      <c r="IA278" s="38"/>
      <c r="IB278" s="38"/>
      <c r="IC278" s="38"/>
      <c r="ID278" s="38"/>
      <c r="IE278" s="38"/>
      <c r="IF278" s="38"/>
      <c r="IG278" s="38"/>
    </row>
    <row r="279" spans="1:241" s="39" customFormat="1" ht="13.5" customHeight="1" x14ac:dyDescent="0.2">
      <c r="A279" s="7"/>
      <c r="B279" s="7"/>
      <c r="C279" s="7"/>
      <c r="D279" s="21"/>
      <c r="E279" s="65"/>
      <c r="F279" s="21"/>
      <c r="G279" s="7"/>
      <c r="H279" s="7"/>
      <c r="I279" s="66"/>
      <c r="J279" s="7"/>
      <c r="K279" s="66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  <c r="HZ279" s="38"/>
      <c r="IA279" s="38"/>
      <c r="IB279" s="38"/>
      <c r="IC279" s="38"/>
      <c r="ID279" s="38"/>
      <c r="IE279" s="38"/>
      <c r="IF279" s="38"/>
      <c r="IG279" s="38"/>
    </row>
    <row r="280" spans="1:241" s="39" customFormat="1" ht="13.5" customHeight="1" x14ac:dyDescent="0.2">
      <c r="A280" s="7"/>
      <c r="B280" s="7"/>
      <c r="C280" s="7"/>
      <c r="D280" s="21"/>
      <c r="E280" s="65"/>
      <c r="F280" s="21"/>
      <c r="G280" s="7"/>
      <c r="H280" s="7"/>
      <c r="I280" s="66"/>
      <c r="J280" s="7"/>
      <c r="K280" s="66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  <c r="DG280" s="38"/>
      <c r="DH280" s="38"/>
      <c r="DI280" s="38"/>
      <c r="DJ280" s="38"/>
      <c r="DK280" s="38"/>
      <c r="DL280" s="38"/>
      <c r="DM280" s="38"/>
      <c r="DN280" s="38"/>
      <c r="DO280" s="38"/>
      <c r="DP280" s="38"/>
      <c r="DQ280" s="38"/>
      <c r="DR280" s="38"/>
      <c r="DS280" s="38"/>
      <c r="DT280" s="38"/>
      <c r="DU280" s="38"/>
      <c r="DV280" s="38"/>
      <c r="DW280" s="38"/>
      <c r="DX280" s="38"/>
      <c r="DY280" s="38"/>
      <c r="DZ280" s="38"/>
      <c r="EA280" s="38"/>
      <c r="EB280" s="38"/>
      <c r="EC280" s="38"/>
      <c r="ED280" s="38"/>
      <c r="EE280" s="38"/>
      <c r="EF280" s="38"/>
      <c r="EG280" s="38"/>
      <c r="EH280" s="38"/>
      <c r="EI280" s="38"/>
      <c r="EJ280" s="38"/>
      <c r="EK280" s="38"/>
      <c r="EL280" s="38"/>
      <c r="EM280" s="38"/>
      <c r="EN280" s="38"/>
      <c r="EO280" s="38"/>
      <c r="EP280" s="38"/>
      <c r="EQ280" s="38"/>
      <c r="ER280" s="38"/>
      <c r="ES280" s="38"/>
      <c r="ET280" s="38"/>
      <c r="EU280" s="38"/>
      <c r="EV280" s="38"/>
      <c r="EW280" s="38"/>
      <c r="EX280" s="38"/>
      <c r="EY280" s="38"/>
      <c r="EZ280" s="38"/>
      <c r="FA280" s="38"/>
      <c r="FB280" s="38"/>
      <c r="FC280" s="38"/>
      <c r="FD280" s="38"/>
      <c r="FE280" s="38"/>
      <c r="FF280" s="38"/>
      <c r="FG280" s="38"/>
      <c r="FH280" s="38"/>
      <c r="FI280" s="38"/>
      <c r="FJ280" s="38"/>
      <c r="FK280" s="38"/>
      <c r="FL280" s="38"/>
      <c r="FM280" s="38"/>
      <c r="FN280" s="38"/>
      <c r="FO280" s="38"/>
      <c r="FP280" s="38"/>
      <c r="FQ280" s="38"/>
      <c r="FR280" s="38"/>
      <c r="FS280" s="38"/>
      <c r="FT280" s="38"/>
      <c r="FU280" s="38"/>
      <c r="FV280" s="38"/>
      <c r="FW280" s="38"/>
      <c r="FX280" s="38"/>
      <c r="FY280" s="38"/>
      <c r="FZ280" s="38"/>
      <c r="GA280" s="38"/>
      <c r="GB280" s="38"/>
      <c r="GC280" s="38"/>
      <c r="GD280" s="38"/>
      <c r="GE280" s="38"/>
      <c r="GF280" s="38"/>
      <c r="GG280" s="38"/>
      <c r="GH280" s="38"/>
      <c r="GI280" s="38"/>
      <c r="GJ280" s="38"/>
      <c r="GK280" s="38"/>
      <c r="GL280" s="38"/>
      <c r="GM280" s="38"/>
      <c r="GN280" s="38"/>
      <c r="GO280" s="38"/>
      <c r="GP280" s="38"/>
      <c r="GQ280" s="38"/>
      <c r="GR280" s="38"/>
      <c r="GS280" s="38"/>
      <c r="GT280" s="38"/>
      <c r="GU280" s="38"/>
      <c r="GV280" s="38"/>
      <c r="GW280" s="38"/>
      <c r="GX280" s="38"/>
      <c r="GY280" s="38"/>
      <c r="GZ280" s="38"/>
      <c r="HA280" s="38"/>
      <c r="HB280" s="38"/>
      <c r="HC280" s="38"/>
      <c r="HD280" s="38"/>
      <c r="HE280" s="38"/>
      <c r="HF280" s="38"/>
      <c r="HG280" s="38"/>
      <c r="HH280" s="38"/>
      <c r="HI280" s="38"/>
      <c r="HJ280" s="38"/>
      <c r="HK280" s="38"/>
      <c r="HL280" s="38"/>
      <c r="HM280" s="38"/>
      <c r="HN280" s="38"/>
      <c r="HO280" s="38"/>
      <c r="HP280" s="38"/>
      <c r="HQ280" s="38"/>
      <c r="HR280" s="38"/>
      <c r="HS280" s="38"/>
      <c r="HT280" s="38"/>
      <c r="HU280" s="38"/>
      <c r="HV280" s="38"/>
      <c r="HW280" s="38"/>
      <c r="HX280" s="38"/>
      <c r="HY280" s="38"/>
      <c r="HZ280" s="38"/>
      <c r="IA280" s="38"/>
      <c r="IB280" s="38"/>
      <c r="IC280" s="38"/>
      <c r="ID280" s="38"/>
      <c r="IE280" s="38"/>
      <c r="IF280" s="38"/>
      <c r="IG280" s="38"/>
    </row>
    <row r="281" spans="1:241" s="39" customFormat="1" ht="13.5" customHeight="1" x14ac:dyDescent="0.2">
      <c r="A281" s="7"/>
      <c r="B281" s="7"/>
      <c r="C281" s="7"/>
      <c r="D281" s="21"/>
      <c r="E281" s="65"/>
      <c r="F281" s="21"/>
      <c r="G281" s="7"/>
      <c r="H281" s="7"/>
      <c r="I281" s="66"/>
      <c r="J281" s="7"/>
      <c r="K281" s="66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38"/>
      <c r="HU281" s="38"/>
      <c r="HV281" s="38"/>
      <c r="HW281" s="38"/>
      <c r="HX281" s="38"/>
      <c r="HY281" s="38"/>
      <c r="HZ281" s="38"/>
      <c r="IA281" s="38"/>
      <c r="IB281" s="38"/>
      <c r="IC281" s="38"/>
      <c r="ID281" s="38"/>
      <c r="IE281" s="38"/>
      <c r="IF281" s="38"/>
      <c r="IG281" s="38"/>
    </row>
    <row r="282" spans="1:241" s="39" customFormat="1" ht="13.5" customHeight="1" x14ac:dyDescent="0.2">
      <c r="A282" s="7"/>
      <c r="B282" s="7"/>
      <c r="C282" s="7"/>
      <c r="D282" s="21"/>
      <c r="E282" s="65"/>
      <c r="F282" s="21"/>
      <c r="G282" s="7"/>
      <c r="H282" s="7"/>
      <c r="I282" s="66"/>
      <c r="J282" s="7"/>
      <c r="K282" s="66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  <c r="DQ282" s="38"/>
      <c r="DR282" s="38"/>
      <c r="DS282" s="38"/>
      <c r="DT282" s="38"/>
      <c r="DU282" s="38"/>
      <c r="DV282" s="38"/>
      <c r="DW282" s="38"/>
      <c r="DX282" s="38"/>
      <c r="DY282" s="38"/>
      <c r="DZ282" s="38"/>
      <c r="EA282" s="38"/>
      <c r="EB282" s="38"/>
      <c r="EC282" s="38"/>
      <c r="ED282" s="38"/>
      <c r="EE282" s="38"/>
      <c r="EF282" s="38"/>
      <c r="EG282" s="38"/>
      <c r="EH282" s="38"/>
      <c r="EI282" s="38"/>
      <c r="EJ282" s="38"/>
      <c r="EK282" s="38"/>
      <c r="EL282" s="38"/>
      <c r="EM282" s="38"/>
      <c r="EN282" s="38"/>
      <c r="EO282" s="38"/>
      <c r="EP282" s="38"/>
      <c r="EQ282" s="38"/>
      <c r="ER282" s="38"/>
      <c r="ES282" s="38"/>
      <c r="ET282" s="38"/>
      <c r="EU282" s="38"/>
      <c r="EV282" s="38"/>
      <c r="EW282" s="38"/>
      <c r="EX282" s="38"/>
      <c r="EY282" s="38"/>
      <c r="EZ282" s="38"/>
      <c r="FA282" s="38"/>
      <c r="FB282" s="38"/>
      <c r="FC282" s="38"/>
      <c r="FD282" s="38"/>
      <c r="FE282" s="38"/>
      <c r="FF282" s="38"/>
      <c r="FG282" s="38"/>
      <c r="FH282" s="38"/>
      <c r="FI282" s="38"/>
      <c r="FJ282" s="38"/>
      <c r="FK282" s="38"/>
      <c r="FL282" s="38"/>
      <c r="FM282" s="38"/>
      <c r="FN282" s="38"/>
      <c r="FO282" s="38"/>
      <c r="FP282" s="38"/>
      <c r="FQ282" s="38"/>
      <c r="FR282" s="38"/>
      <c r="FS282" s="38"/>
      <c r="FT282" s="38"/>
      <c r="FU282" s="38"/>
      <c r="FV282" s="38"/>
      <c r="FW282" s="38"/>
      <c r="FX282" s="38"/>
      <c r="FY282" s="38"/>
      <c r="FZ282" s="38"/>
      <c r="GA282" s="38"/>
      <c r="GB282" s="38"/>
      <c r="GC282" s="38"/>
      <c r="GD282" s="38"/>
      <c r="GE282" s="38"/>
      <c r="GF282" s="38"/>
      <c r="GG282" s="38"/>
      <c r="GH282" s="38"/>
      <c r="GI282" s="38"/>
      <c r="GJ282" s="38"/>
      <c r="GK282" s="38"/>
      <c r="GL282" s="38"/>
      <c r="GM282" s="38"/>
      <c r="GN282" s="38"/>
      <c r="GO282" s="38"/>
      <c r="GP282" s="38"/>
      <c r="GQ282" s="38"/>
      <c r="GR282" s="38"/>
      <c r="GS282" s="38"/>
      <c r="GT282" s="38"/>
      <c r="GU282" s="38"/>
      <c r="GV282" s="38"/>
      <c r="GW282" s="38"/>
      <c r="GX282" s="38"/>
      <c r="GY282" s="38"/>
      <c r="GZ282" s="38"/>
      <c r="HA282" s="38"/>
      <c r="HB282" s="38"/>
      <c r="HC282" s="38"/>
      <c r="HD282" s="38"/>
      <c r="HE282" s="38"/>
      <c r="HF282" s="38"/>
      <c r="HG282" s="38"/>
      <c r="HH282" s="38"/>
      <c r="HI282" s="38"/>
      <c r="HJ282" s="38"/>
      <c r="HK282" s="38"/>
      <c r="HL282" s="38"/>
      <c r="HM282" s="38"/>
      <c r="HN282" s="38"/>
      <c r="HO282" s="38"/>
      <c r="HP282" s="38"/>
      <c r="HQ282" s="38"/>
      <c r="HR282" s="38"/>
      <c r="HS282" s="38"/>
      <c r="HT282" s="38"/>
      <c r="HU282" s="38"/>
      <c r="HV282" s="38"/>
      <c r="HW282" s="38"/>
      <c r="HX282" s="38"/>
      <c r="HY282" s="38"/>
      <c r="HZ282" s="38"/>
      <c r="IA282" s="38"/>
      <c r="IB282" s="38"/>
      <c r="IC282" s="38"/>
      <c r="ID282" s="38"/>
      <c r="IE282" s="38"/>
      <c r="IF282" s="38"/>
      <c r="IG282" s="38"/>
    </row>
    <row r="283" spans="1:241" s="39" customFormat="1" ht="13.5" customHeight="1" x14ac:dyDescent="0.2">
      <c r="A283" s="7"/>
      <c r="B283" s="7"/>
      <c r="C283" s="7"/>
      <c r="D283" s="21"/>
      <c r="E283" s="65"/>
      <c r="F283" s="21"/>
      <c r="G283" s="7"/>
      <c r="H283" s="7"/>
      <c r="I283" s="66"/>
      <c r="J283" s="7"/>
      <c r="K283" s="66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  <c r="DL283" s="38"/>
      <c r="DM283" s="38"/>
      <c r="DN283" s="38"/>
      <c r="DO283" s="38"/>
      <c r="DP283" s="38"/>
      <c r="DQ283" s="38"/>
      <c r="DR283" s="38"/>
      <c r="DS283" s="38"/>
      <c r="DT283" s="38"/>
      <c r="DU283" s="38"/>
      <c r="DV283" s="38"/>
      <c r="DW283" s="38"/>
      <c r="DX283" s="38"/>
      <c r="DY283" s="38"/>
      <c r="DZ283" s="38"/>
      <c r="EA283" s="38"/>
      <c r="EB283" s="38"/>
      <c r="EC283" s="38"/>
      <c r="ED283" s="38"/>
      <c r="EE283" s="38"/>
      <c r="EF283" s="38"/>
      <c r="EG283" s="38"/>
      <c r="EH283" s="38"/>
      <c r="EI283" s="38"/>
      <c r="EJ283" s="38"/>
      <c r="EK283" s="38"/>
      <c r="EL283" s="38"/>
      <c r="EM283" s="38"/>
      <c r="EN283" s="38"/>
      <c r="EO283" s="38"/>
      <c r="EP283" s="38"/>
      <c r="EQ283" s="38"/>
      <c r="ER283" s="38"/>
      <c r="ES283" s="38"/>
      <c r="ET283" s="38"/>
      <c r="EU283" s="38"/>
      <c r="EV283" s="38"/>
      <c r="EW283" s="38"/>
      <c r="EX283" s="38"/>
      <c r="EY283" s="38"/>
      <c r="EZ283" s="38"/>
      <c r="FA283" s="38"/>
      <c r="FB283" s="38"/>
      <c r="FC283" s="38"/>
      <c r="FD283" s="38"/>
      <c r="FE283" s="38"/>
      <c r="FF283" s="38"/>
      <c r="FG283" s="38"/>
      <c r="FH283" s="38"/>
      <c r="FI283" s="38"/>
      <c r="FJ283" s="38"/>
      <c r="FK283" s="38"/>
      <c r="FL283" s="38"/>
      <c r="FM283" s="38"/>
      <c r="FN283" s="38"/>
      <c r="FO283" s="38"/>
      <c r="FP283" s="38"/>
      <c r="FQ283" s="38"/>
      <c r="FR283" s="38"/>
      <c r="FS283" s="38"/>
      <c r="FT283" s="38"/>
      <c r="FU283" s="38"/>
      <c r="FV283" s="38"/>
      <c r="FW283" s="38"/>
      <c r="FX283" s="38"/>
      <c r="FY283" s="38"/>
      <c r="FZ283" s="38"/>
      <c r="GA283" s="38"/>
      <c r="GB283" s="38"/>
      <c r="GC283" s="38"/>
      <c r="GD283" s="38"/>
      <c r="GE283" s="38"/>
      <c r="GF283" s="38"/>
      <c r="GG283" s="38"/>
      <c r="GH283" s="38"/>
      <c r="GI283" s="38"/>
      <c r="GJ283" s="38"/>
      <c r="GK283" s="38"/>
      <c r="GL283" s="38"/>
      <c r="GM283" s="38"/>
      <c r="GN283" s="38"/>
      <c r="GO283" s="38"/>
      <c r="GP283" s="38"/>
      <c r="GQ283" s="38"/>
      <c r="GR283" s="38"/>
      <c r="GS283" s="38"/>
      <c r="GT283" s="38"/>
      <c r="GU283" s="38"/>
      <c r="GV283" s="38"/>
      <c r="GW283" s="38"/>
      <c r="GX283" s="38"/>
      <c r="GY283" s="38"/>
      <c r="GZ283" s="38"/>
      <c r="HA283" s="38"/>
      <c r="HB283" s="38"/>
      <c r="HC283" s="38"/>
      <c r="HD283" s="38"/>
      <c r="HE283" s="38"/>
      <c r="HF283" s="38"/>
      <c r="HG283" s="38"/>
      <c r="HH283" s="38"/>
      <c r="HI283" s="38"/>
      <c r="HJ283" s="38"/>
      <c r="HK283" s="38"/>
      <c r="HL283" s="38"/>
      <c r="HM283" s="38"/>
      <c r="HN283" s="38"/>
      <c r="HO283" s="38"/>
      <c r="HP283" s="38"/>
      <c r="HQ283" s="38"/>
      <c r="HR283" s="38"/>
      <c r="HS283" s="38"/>
      <c r="HT283" s="38"/>
      <c r="HU283" s="38"/>
      <c r="HV283" s="38"/>
      <c r="HW283" s="38"/>
      <c r="HX283" s="38"/>
      <c r="HY283" s="38"/>
      <c r="HZ283" s="38"/>
      <c r="IA283" s="38"/>
      <c r="IB283" s="38"/>
      <c r="IC283" s="38"/>
      <c r="ID283" s="38"/>
      <c r="IE283" s="38"/>
      <c r="IF283" s="38"/>
      <c r="IG283" s="38"/>
    </row>
    <row r="284" spans="1:241" s="39" customFormat="1" ht="13.5" customHeight="1" x14ac:dyDescent="0.2">
      <c r="A284" s="7"/>
      <c r="B284" s="7"/>
      <c r="C284" s="7"/>
      <c r="D284" s="21"/>
      <c r="E284" s="65"/>
      <c r="F284" s="21"/>
      <c r="G284" s="7"/>
      <c r="H284" s="7"/>
      <c r="I284" s="66"/>
      <c r="J284" s="7"/>
      <c r="K284" s="66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8"/>
      <c r="DM284" s="38"/>
      <c r="DN284" s="38"/>
      <c r="DO284" s="38"/>
      <c r="DP284" s="38"/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/>
      <c r="EB284" s="38"/>
      <c r="EC284" s="38"/>
      <c r="ED284" s="38"/>
      <c r="EE284" s="38"/>
      <c r="EF284" s="38"/>
      <c r="EG284" s="38"/>
      <c r="EH284" s="38"/>
      <c r="EI284" s="38"/>
      <c r="EJ284" s="38"/>
      <c r="EK284" s="38"/>
      <c r="EL284" s="38"/>
      <c r="EM284" s="38"/>
      <c r="EN284" s="38"/>
      <c r="EO284" s="38"/>
      <c r="EP284" s="38"/>
      <c r="EQ284" s="38"/>
      <c r="ER284" s="38"/>
      <c r="ES284" s="38"/>
      <c r="ET284" s="38"/>
      <c r="EU284" s="38"/>
      <c r="EV284" s="38"/>
      <c r="EW284" s="38"/>
      <c r="EX284" s="38"/>
      <c r="EY284" s="38"/>
      <c r="EZ284" s="38"/>
      <c r="FA284" s="38"/>
      <c r="FB284" s="38"/>
      <c r="FC284" s="38"/>
      <c r="FD284" s="38"/>
      <c r="FE284" s="38"/>
      <c r="FF284" s="38"/>
      <c r="FG284" s="38"/>
      <c r="FH284" s="38"/>
      <c r="FI284" s="38"/>
      <c r="FJ284" s="38"/>
      <c r="FK284" s="38"/>
      <c r="FL284" s="38"/>
      <c r="FM284" s="38"/>
      <c r="FN284" s="38"/>
      <c r="FO284" s="38"/>
      <c r="FP284" s="38"/>
      <c r="FQ284" s="38"/>
      <c r="FR284" s="38"/>
      <c r="FS284" s="38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  <c r="HJ284" s="38"/>
      <c r="HK284" s="38"/>
      <c r="HL284" s="38"/>
      <c r="HM284" s="38"/>
      <c r="HN284" s="38"/>
      <c r="HO284" s="38"/>
      <c r="HP284" s="38"/>
      <c r="HQ284" s="38"/>
      <c r="HR284" s="38"/>
      <c r="HS284" s="38"/>
      <c r="HT284" s="38"/>
      <c r="HU284" s="38"/>
      <c r="HV284" s="38"/>
      <c r="HW284" s="38"/>
      <c r="HX284" s="38"/>
      <c r="HY284" s="38"/>
      <c r="HZ284" s="38"/>
      <c r="IA284" s="38"/>
      <c r="IB284" s="38"/>
      <c r="IC284" s="38"/>
      <c r="ID284" s="38"/>
      <c r="IE284" s="38"/>
      <c r="IF284" s="38"/>
      <c r="IG284" s="38"/>
    </row>
    <row r="285" spans="1:241" s="39" customFormat="1" ht="13.5" customHeight="1" x14ac:dyDescent="0.2">
      <c r="A285" s="7"/>
      <c r="B285" s="7"/>
      <c r="C285" s="7"/>
      <c r="D285" s="21"/>
      <c r="E285" s="65"/>
      <c r="F285" s="21"/>
      <c r="G285" s="7"/>
      <c r="H285" s="7"/>
      <c r="I285" s="66"/>
      <c r="J285" s="7"/>
      <c r="K285" s="66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  <c r="DG285" s="38"/>
      <c r="DH285" s="38"/>
      <c r="DI285" s="38"/>
      <c r="DJ285" s="38"/>
      <c r="DK285" s="38"/>
      <c r="DL285" s="38"/>
      <c r="DM285" s="38"/>
      <c r="DN285" s="38"/>
      <c r="DO285" s="38"/>
      <c r="DP285" s="38"/>
      <c r="DQ285" s="38"/>
      <c r="DR285" s="38"/>
      <c r="DS285" s="38"/>
      <c r="DT285" s="38"/>
      <c r="DU285" s="38"/>
      <c r="DV285" s="38"/>
      <c r="DW285" s="38"/>
      <c r="DX285" s="38"/>
      <c r="DY285" s="38"/>
      <c r="DZ285" s="38"/>
      <c r="EA285" s="38"/>
      <c r="EB285" s="38"/>
      <c r="EC285" s="38"/>
      <c r="ED285" s="38"/>
      <c r="EE285" s="38"/>
      <c r="EF285" s="38"/>
      <c r="EG285" s="38"/>
      <c r="EH285" s="38"/>
      <c r="EI285" s="38"/>
      <c r="EJ285" s="38"/>
      <c r="EK285" s="38"/>
      <c r="EL285" s="38"/>
      <c r="EM285" s="38"/>
      <c r="EN285" s="38"/>
      <c r="EO285" s="38"/>
      <c r="EP285" s="38"/>
      <c r="EQ285" s="38"/>
      <c r="ER285" s="38"/>
      <c r="ES285" s="38"/>
      <c r="ET285" s="38"/>
      <c r="EU285" s="38"/>
      <c r="EV285" s="38"/>
      <c r="EW285" s="38"/>
      <c r="EX285" s="38"/>
      <c r="EY285" s="38"/>
      <c r="EZ285" s="38"/>
      <c r="FA285" s="38"/>
      <c r="FB285" s="38"/>
      <c r="FC285" s="38"/>
      <c r="FD285" s="38"/>
      <c r="FE285" s="38"/>
      <c r="FF285" s="38"/>
      <c r="FG285" s="38"/>
      <c r="FH285" s="38"/>
      <c r="FI285" s="38"/>
      <c r="FJ285" s="38"/>
      <c r="FK285" s="38"/>
      <c r="FL285" s="38"/>
      <c r="FM285" s="38"/>
      <c r="FN285" s="38"/>
      <c r="FO285" s="38"/>
      <c r="FP285" s="38"/>
      <c r="FQ285" s="38"/>
      <c r="FR285" s="38"/>
      <c r="FS285" s="38"/>
      <c r="FT285" s="38"/>
      <c r="FU285" s="38"/>
      <c r="FV285" s="38"/>
      <c r="FW285" s="38"/>
      <c r="FX285" s="38"/>
      <c r="FY285" s="38"/>
      <c r="FZ285" s="38"/>
      <c r="GA285" s="38"/>
      <c r="GB285" s="38"/>
      <c r="GC285" s="38"/>
      <c r="GD285" s="38"/>
      <c r="GE285" s="38"/>
      <c r="GF285" s="38"/>
      <c r="GG285" s="38"/>
      <c r="GH285" s="38"/>
      <c r="GI285" s="38"/>
      <c r="GJ285" s="38"/>
      <c r="GK285" s="38"/>
      <c r="GL285" s="38"/>
      <c r="GM285" s="38"/>
      <c r="GN285" s="38"/>
      <c r="GO285" s="38"/>
      <c r="GP285" s="38"/>
      <c r="GQ285" s="38"/>
      <c r="GR285" s="38"/>
      <c r="GS285" s="38"/>
      <c r="GT285" s="38"/>
      <c r="GU285" s="38"/>
      <c r="GV285" s="38"/>
      <c r="GW285" s="38"/>
      <c r="GX285" s="38"/>
      <c r="GY285" s="38"/>
      <c r="GZ285" s="38"/>
      <c r="HA285" s="38"/>
      <c r="HB285" s="38"/>
      <c r="HC285" s="38"/>
      <c r="HD285" s="38"/>
      <c r="HE285" s="38"/>
      <c r="HF285" s="38"/>
      <c r="HG285" s="38"/>
      <c r="HH285" s="38"/>
      <c r="HI285" s="38"/>
      <c r="HJ285" s="38"/>
      <c r="HK285" s="38"/>
      <c r="HL285" s="38"/>
      <c r="HM285" s="38"/>
      <c r="HN285" s="38"/>
      <c r="HO285" s="38"/>
      <c r="HP285" s="38"/>
      <c r="HQ285" s="38"/>
      <c r="HR285" s="38"/>
      <c r="HS285" s="38"/>
      <c r="HT285" s="38"/>
      <c r="HU285" s="38"/>
      <c r="HV285" s="38"/>
      <c r="HW285" s="38"/>
      <c r="HX285" s="38"/>
      <c r="HY285" s="38"/>
      <c r="HZ285" s="38"/>
      <c r="IA285" s="38"/>
      <c r="IB285" s="38"/>
      <c r="IC285" s="38"/>
      <c r="ID285" s="38"/>
      <c r="IE285" s="38"/>
      <c r="IF285" s="38"/>
      <c r="IG285" s="38"/>
    </row>
    <row r="286" spans="1:241" s="39" customFormat="1" x14ac:dyDescent="0.2">
      <c r="A286" s="7"/>
      <c r="B286" s="7"/>
      <c r="C286" s="7"/>
      <c r="D286" s="21"/>
      <c r="E286" s="65"/>
      <c r="F286" s="21"/>
      <c r="G286" s="7"/>
      <c r="H286" s="7"/>
      <c r="I286" s="66"/>
      <c r="J286" s="7"/>
      <c r="K286" s="66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  <c r="DG286" s="38"/>
      <c r="DH286" s="38"/>
      <c r="DI286" s="38"/>
      <c r="DJ286" s="38"/>
      <c r="DK286" s="38"/>
      <c r="DL286" s="38"/>
      <c r="DM286" s="38"/>
      <c r="DN286" s="38"/>
      <c r="DO286" s="38"/>
      <c r="DP286" s="38"/>
      <c r="DQ286" s="38"/>
      <c r="DR286" s="38"/>
      <c r="DS286" s="38"/>
      <c r="DT286" s="38"/>
      <c r="DU286" s="38"/>
      <c r="DV286" s="38"/>
      <c r="DW286" s="38"/>
      <c r="DX286" s="38"/>
      <c r="DY286" s="38"/>
      <c r="DZ286" s="38"/>
      <c r="EA286" s="38"/>
      <c r="EB286" s="38"/>
      <c r="EC286" s="38"/>
      <c r="ED286" s="38"/>
      <c r="EE286" s="38"/>
      <c r="EF286" s="38"/>
      <c r="EG286" s="38"/>
      <c r="EH286" s="38"/>
      <c r="EI286" s="38"/>
      <c r="EJ286" s="38"/>
      <c r="EK286" s="38"/>
      <c r="EL286" s="38"/>
      <c r="EM286" s="38"/>
      <c r="EN286" s="38"/>
      <c r="EO286" s="38"/>
      <c r="EP286" s="38"/>
      <c r="EQ286" s="38"/>
      <c r="ER286" s="38"/>
      <c r="ES286" s="38"/>
      <c r="ET286" s="38"/>
      <c r="EU286" s="38"/>
      <c r="EV286" s="38"/>
      <c r="EW286" s="38"/>
      <c r="EX286" s="38"/>
      <c r="EY286" s="38"/>
      <c r="EZ286" s="38"/>
      <c r="FA286" s="38"/>
      <c r="FB286" s="38"/>
      <c r="FC286" s="38"/>
      <c r="FD286" s="38"/>
      <c r="FE286" s="38"/>
      <c r="FF286" s="38"/>
      <c r="FG286" s="38"/>
      <c r="FH286" s="38"/>
      <c r="FI286" s="38"/>
      <c r="FJ286" s="38"/>
      <c r="FK286" s="38"/>
      <c r="FL286" s="38"/>
      <c r="FM286" s="38"/>
      <c r="FN286" s="38"/>
      <c r="FO286" s="38"/>
      <c r="FP286" s="38"/>
      <c r="FQ286" s="38"/>
      <c r="FR286" s="38"/>
      <c r="FS286" s="38"/>
      <c r="FT286" s="38"/>
      <c r="FU286" s="38"/>
      <c r="FV286" s="38"/>
      <c r="FW286" s="38"/>
      <c r="FX286" s="38"/>
      <c r="FY286" s="38"/>
      <c r="FZ286" s="38"/>
      <c r="GA286" s="38"/>
      <c r="GB286" s="38"/>
      <c r="GC286" s="38"/>
      <c r="GD286" s="38"/>
      <c r="GE286" s="38"/>
      <c r="GF286" s="38"/>
      <c r="GG286" s="38"/>
      <c r="GH286" s="38"/>
      <c r="GI286" s="38"/>
      <c r="GJ286" s="38"/>
      <c r="GK286" s="38"/>
      <c r="GL286" s="38"/>
      <c r="GM286" s="38"/>
      <c r="GN286" s="38"/>
      <c r="GO286" s="38"/>
      <c r="GP286" s="38"/>
      <c r="GQ286" s="38"/>
      <c r="GR286" s="38"/>
      <c r="GS286" s="38"/>
      <c r="GT286" s="38"/>
      <c r="GU286" s="38"/>
      <c r="GV286" s="38"/>
      <c r="GW286" s="38"/>
      <c r="GX286" s="38"/>
      <c r="GY286" s="38"/>
      <c r="GZ286" s="38"/>
      <c r="HA286" s="38"/>
      <c r="HB286" s="38"/>
      <c r="HC286" s="38"/>
      <c r="HD286" s="38"/>
      <c r="HE286" s="38"/>
      <c r="HF286" s="38"/>
      <c r="HG286" s="38"/>
      <c r="HH286" s="38"/>
      <c r="HI286" s="38"/>
      <c r="HJ286" s="38"/>
      <c r="HK286" s="38"/>
      <c r="HL286" s="38"/>
      <c r="HM286" s="38"/>
      <c r="HN286" s="38"/>
      <c r="HO286" s="38"/>
      <c r="HP286" s="38"/>
      <c r="HQ286" s="38"/>
      <c r="HR286" s="38"/>
      <c r="HS286" s="38"/>
      <c r="HT286" s="38"/>
      <c r="HU286" s="38"/>
      <c r="HV286" s="38"/>
      <c r="HW286" s="38"/>
      <c r="HX286" s="38"/>
      <c r="HY286" s="38"/>
      <c r="HZ286" s="38"/>
      <c r="IA286" s="38"/>
      <c r="IB286" s="38"/>
      <c r="IC286" s="38"/>
      <c r="ID286" s="38"/>
      <c r="IE286" s="38"/>
      <c r="IF286" s="38"/>
      <c r="IG286" s="38"/>
    </row>
    <row r="287" spans="1:241" s="39" customFormat="1" ht="13.5" customHeight="1" x14ac:dyDescent="0.2">
      <c r="A287" s="7"/>
      <c r="B287" s="7"/>
      <c r="C287" s="7"/>
      <c r="D287" s="21"/>
      <c r="E287" s="65"/>
      <c r="F287" s="21"/>
      <c r="G287" s="7"/>
      <c r="H287" s="7"/>
      <c r="I287" s="66"/>
      <c r="J287" s="7"/>
      <c r="K287" s="66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8"/>
      <c r="DM287" s="38"/>
      <c r="DN287" s="38"/>
      <c r="DO287" s="38"/>
      <c r="DP287" s="38"/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/>
      <c r="EB287" s="38"/>
      <c r="EC287" s="38"/>
      <c r="ED287" s="38"/>
      <c r="EE287" s="38"/>
      <c r="EF287" s="38"/>
      <c r="EG287" s="38"/>
      <c r="EH287" s="38"/>
      <c r="EI287" s="38"/>
      <c r="EJ287" s="38"/>
      <c r="EK287" s="38"/>
      <c r="EL287" s="38"/>
      <c r="EM287" s="38"/>
      <c r="EN287" s="38"/>
      <c r="EO287" s="38"/>
      <c r="EP287" s="38"/>
      <c r="EQ287" s="38"/>
      <c r="ER287" s="38"/>
      <c r="ES287" s="38"/>
      <c r="ET287" s="38"/>
      <c r="EU287" s="38"/>
      <c r="EV287" s="38"/>
      <c r="EW287" s="38"/>
      <c r="EX287" s="38"/>
      <c r="EY287" s="38"/>
      <c r="EZ287" s="38"/>
      <c r="FA287" s="38"/>
      <c r="FB287" s="38"/>
      <c r="FC287" s="38"/>
      <c r="FD287" s="38"/>
      <c r="FE287" s="38"/>
      <c r="FF287" s="38"/>
      <c r="FG287" s="38"/>
      <c r="FH287" s="38"/>
      <c r="FI287" s="38"/>
      <c r="FJ287" s="38"/>
      <c r="FK287" s="38"/>
      <c r="FL287" s="38"/>
      <c r="FM287" s="38"/>
      <c r="FN287" s="38"/>
      <c r="FO287" s="38"/>
      <c r="FP287" s="38"/>
      <c r="FQ287" s="38"/>
      <c r="FR287" s="38"/>
      <c r="FS287" s="38"/>
      <c r="FT287" s="38"/>
      <c r="FU287" s="38"/>
      <c r="FV287" s="38"/>
      <c r="FW287" s="38"/>
      <c r="FX287" s="38"/>
      <c r="FY287" s="38"/>
      <c r="FZ287" s="38"/>
      <c r="GA287" s="38"/>
      <c r="GB287" s="38"/>
      <c r="GC287" s="38"/>
      <c r="GD287" s="38"/>
      <c r="GE287" s="38"/>
      <c r="GF287" s="38"/>
      <c r="GG287" s="38"/>
      <c r="GH287" s="38"/>
      <c r="GI287" s="38"/>
      <c r="GJ287" s="38"/>
      <c r="GK287" s="38"/>
      <c r="GL287" s="38"/>
      <c r="GM287" s="38"/>
      <c r="GN287" s="38"/>
      <c r="GO287" s="38"/>
      <c r="GP287" s="38"/>
      <c r="GQ287" s="38"/>
      <c r="GR287" s="38"/>
      <c r="GS287" s="38"/>
      <c r="GT287" s="38"/>
      <c r="GU287" s="38"/>
      <c r="GV287" s="38"/>
      <c r="GW287" s="38"/>
      <c r="GX287" s="38"/>
      <c r="GY287" s="38"/>
      <c r="GZ287" s="38"/>
      <c r="HA287" s="38"/>
      <c r="HB287" s="38"/>
      <c r="HC287" s="38"/>
      <c r="HD287" s="38"/>
      <c r="HE287" s="38"/>
      <c r="HF287" s="38"/>
      <c r="HG287" s="38"/>
      <c r="HH287" s="38"/>
      <c r="HI287" s="38"/>
      <c r="HJ287" s="38"/>
      <c r="HK287" s="38"/>
      <c r="HL287" s="38"/>
      <c r="HM287" s="38"/>
      <c r="HN287" s="38"/>
      <c r="HO287" s="38"/>
      <c r="HP287" s="38"/>
      <c r="HQ287" s="38"/>
      <c r="HR287" s="38"/>
      <c r="HS287" s="38"/>
      <c r="HT287" s="38"/>
      <c r="HU287" s="38"/>
      <c r="HV287" s="38"/>
      <c r="HW287" s="38"/>
      <c r="HX287" s="38"/>
      <c r="HY287" s="38"/>
      <c r="HZ287" s="38"/>
      <c r="IA287" s="38"/>
      <c r="IB287" s="38"/>
      <c r="IC287" s="38"/>
      <c r="ID287" s="38"/>
      <c r="IE287" s="38"/>
      <c r="IF287" s="38"/>
      <c r="IG287" s="38"/>
    </row>
    <row r="288" spans="1:241" s="39" customFormat="1" ht="13.5" customHeight="1" x14ac:dyDescent="0.2">
      <c r="A288" s="7"/>
      <c r="B288" s="7"/>
      <c r="C288" s="7"/>
      <c r="D288" s="21"/>
      <c r="E288" s="65"/>
      <c r="F288" s="21"/>
      <c r="G288" s="7"/>
      <c r="H288" s="7"/>
      <c r="I288" s="66"/>
      <c r="J288" s="7"/>
      <c r="K288" s="66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  <c r="DG288" s="38"/>
      <c r="DH288" s="38"/>
      <c r="DI288" s="38"/>
      <c r="DJ288" s="38"/>
      <c r="DK288" s="38"/>
      <c r="DL288" s="38"/>
      <c r="DM288" s="38"/>
      <c r="DN288" s="38"/>
      <c r="DO288" s="38"/>
      <c r="DP288" s="38"/>
      <c r="DQ288" s="38"/>
      <c r="DR288" s="38"/>
      <c r="DS288" s="38"/>
      <c r="DT288" s="38"/>
      <c r="DU288" s="38"/>
      <c r="DV288" s="38"/>
      <c r="DW288" s="38"/>
      <c r="DX288" s="38"/>
      <c r="DY288" s="38"/>
      <c r="DZ288" s="38"/>
      <c r="EA288" s="38"/>
      <c r="EB288" s="38"/>
      <c r="EC288" s="38"/>
      <c r="ED288" s="38"/>
      <c r="EE288" s="38"/>
      <c r="EF288" s="38"/>
      <c r="EG288" s="38"/>
      <c r="EH288" s="38"/>
      <c r="EI288" s="38"/>
      <c r="EJ288" s="38"/>
      <c r="EK288" s="38"/>
      <c r="EL288" s="38"/>
      <c r="EM288" s="38"/>
      <c r="EN288" s="38"/>
      <c r="EO288" s="38"/>
      <c r="EP288" s="38"/>
      <c r="EQ288" s="38"/>
      <c r="ER288" s="38"/>
      <c r="ES288" s="38"/>
      <c r="ET288" s="38"/>
      <c r="EU288" s="38"/>
      <c r="EV288" s="38"/>
      <c r="EW288" s="38"/>
      <c r="EX288" s="38"/>
      <c r="EY288" s="38"/>
      <c r="EZ288" s="38"/>
      <c r="FA288" s="38"/>
      <c r="FB288" s="38"/>
      <c r="FC288" s="38"/>
      <c r="FD288" s="38"/>
      <c r="FE288" s="38"/>
      <c r="FF288" s="38"/>
      <c r="FG288" s="38"/>
      <c r="FH288" s="38"/>
      <c r="FI288" s="38"/>
      <c r="FJ288" s="38"/>
      <c r="FK288" s="38"/>
      <c r="FL288" s="38"/>
      <c r="FM288" s="38"/>
      <c r="FN288" s="38"/>
      <c r="FO288" s="38"/>
      <c r="FP288" s="38"/>
      <c r="FQ288" s="38"/>
      <c r="FR288" s="38"/>
      <c r="FS288" s="38"/>
      <c r="FT288" s="38"/>
      <c r="FU288" s="38"/>
      <c r="FV288" s="38"/>
      <c r="FW288" s="38"/>
      <c r="FX288" s="38"/>
      <c r="FY288" s="38"/>
      <c r="FZ288" s="38"/>
      <c r="GA288" s="38"/>
      <c r="GB288" s="38"/>
      <c r="GC288" s="38"/>
      <c r="GD288" s="38"/>
      <c r="GE288" s="38"/>
      <c r="GF288" s="38"/>
      <c r="GG288" s="38"/>
      <c r="GH288" s="38"/>
      <c r="GI288" s="38"/>
      <c r="GJ288" s="38"/>
      <c r="GK288" s="38"/>
      <c r="GL288" s="38"/>
      <c r="GM288" s="38"/>
      <c r="GN288" s="38"/>
      <c r="GO288" s="38"/>
      <c r="GP288" s="38"/>
      <c r="GQ288" s="38"/>
      <c r="GR288" s="38"/>
      <c r="GS288" s="38"/>
      <c r="GT288" s="38"/>
      <c r="GU288" s="38"/>
      <c r="GV288" s="38"/>
      <c r="GW288" s="38"/>
      <c r="GX288" s="38"/>
      <c r="GY288" s="38"/>
      <c r="GZ288" s="38"/>
      <c r="HA288" s="38"/>
      <c r="HB288" s="38"/>
      <c r="HC288" s="38"/>
      <c r="HD288" s="38"/>
      <c r="HE288" s="38"/>
      <c r="HF288" s="38"/>
      <c r="HG288" s="38"/>
      <c r="HH288" s="38"/>
      <c r="HI288" s="38"/>
      <c r="HJ288" s="38"/>
      <c r="HK288" s="38"/>
      <c r="HL288" s="38"/>
      <c r="HM288" s="38"/>
      <c r="HN288" s="38"/>
      <c r="HO288" s="38"/>
      <c r="HP288" s="38"/>
      <c r="HQ288" s="38"/>
      <c r="HR288" s="38"/>
      <c r="HS288" s="38"/>
      <c r="HT288" s="38"/>
      <c r="HU288" s="38"/>
      <c r="HV288" s="38"/>
      <c r="HW288" s="38"/>
      <c r="HX288" s="38"/>
      <c r="HY288" s="38"/>
      <c r="HZ288" s="38"/>
      <c r="IA288" s="38"/>
      <c r="IB288" s="38"/>
      <c r="IC288" s="38"/>
      <c r="ID288" s="38"/>
      <c r="IE288" s="38"/>
      <c r="IF288" s="38"/>
      <c r="IG288" s="38"/>
    </row>
    <row r="289" spans="1:241" s="39" customFormat="1" ht="13.5" customHeight="1" x14ac:dyDescent="0.2">
      <c r="A289" s="7"/>
      <c r="B289" s="7"/>
      <c r="C289" s="7"/>
      <c r="D289" s="21"/>
      <c r="E289" s="65"/>
      <c r="F289" s="21"/>
      <c r="G289" s="7"/>
      <c r="H289" s="7"/>
      <c r="I289" s="66"/>
      <c r="J289" s="7"/>
      <c r="K289" s="66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  <c r="DB289" s="38"/>
      <c r="DC289" s="38"/>
      <c r="DD289" s="38"/>
      <c r="DE289" s="38"/>
      <c r="DF289" s="38"/>
      <c r="DG289" s="38"/>
      <c r="DH289" s="38"/>
      <c r="DI289" s="38"/>
      <c r="DJ289" s="38"/>
      <c r="DK289" s="38"/>
      <c r="DL289" s="38"/>
      <c r="DM289" s="38"/>
      <c r="DN289" s="38"/>
      <c r="DO289" s="38"/>
      <c r="DP289" s="38"/>
      <c r="DQ289" s="38"/>
      <c r="DR289" s="38"/>
      <c r="DS289" s="38"/>
      <c r="DT289" s="38"/>
      <c r="DU289" s="38"/>
      <c r="DV289" s="38"/>
      <c r="DW289" s="38"/>
      <c r="DX289" s="38"/>
      <c r="DY289" s="38"/>
      <c r="DZ289" s="38"/>
      <c r="EA289" s="38"/>
      <c r="EB289" s="38"/>
      <c r="EC289" s="38"/>
      <c r="ED289" s="38"/>
      <c r="EE289" s="38"/>
      <c r="EF289" s="38"/>
      <c r="EG289" s="38"/>
      <c r="EH289" s="38"/>
      <c r="EI289" s="38"/>
      <c r="EJ289" s="38"/>
      <c r="EK289" s="38"/>
      <c r="EL289" s="38"/>
      <c r="EM289" s="38"/>
      <c r="EN289" s="38"/>
      <c r="EO289" s="38"/>
      <c r="EP289" s="38"/>
      <c r="EQ289" s="38"/>
      <c r="ER289" s="38"/>
      <c r="ES289" s="38"/>
      <c r="ET289" s="38"/>
      <c r="EU289" s="38"/>
      <c r="EV289" s="38"/>
      <c r="EW289" s="38"/>
      <c r="EX289" s="38"/>
      <c r="EY289" s="38"/>
      <c r="EZ289" s="38"/>
      <c r="FA289" s="38"/>
      <c r="FB289" s="38"/>
      <c r="FC289" s="38"/>
      <c r="FD289" s="38"/>
      <c r="FE289" s="38"/>
      <c r="FF289" s="38"/>
      <c r="FG289" s="38"/>
      <c r="FH289" s="38"/>
      <c r="FI289" s="38"/>
      <c r="FJ289" s="38"/>
      <c r="FK289" s="38"/>
      <c r="FL289" s="38"/>
      <c r="FM289" s="38"/>
      <c r="FN289" s="38"/>
      <c r="FO289" s="38"/>
      <c r="FP289" s="38"/>
      <c r="FQ289" s="38"/>
      <c r="FR289" s="38"/>
      <c r="FS289" s="38"/>
      <c r="FT289" s="38"/>
      <c r="FU289" s="38"/>
      <c r="FV289" s="38"/>
      <c r="FW289" s="38"/>
      <c r="FX289" s="38"/>
      <c r="FY289" s="38"/>
      <c r="FZ289" s="38"/>
      <c r="GA289" s="38"/>
      <c r="GB289" s="38"/>
      <c r="GC289" s="38"/>
      <c r="GD289" s="38"/>
      <c r="GE289" s="38"/>
      <c r="GF289" s="38"/>
      <c r="GG289" s="38"/>
      <c r="GH289" s="38"/>
      <c r="GI289" s="38"/>
      <c r="GJ289" s="38"/>
      <c r="GK289" s="38"/>
      <c r="GL289" s="38"/>
      <c r="GM289" s="38"/>
      <c r="GN289" s="38"/>
      <c r="GO289" s="38"/>
      <c r="GP289" s="38"/>
      <c r="GQ289" s="38"/>
      <c r="GR289" s="38"/>
      <c r="GS289" s="38"/>
      <c r="GT289" s="38"/>
      <c r="GU289" s="38"/>
      <c r="GV289" s="38"/>
      <c r="GW289" s="38"/>
      <c r="GX289" s="38"/>
      <c r="GY289" s="38"/>
      <c r="GZ289" s="38"/>
      <c r="HA289" s="38"/>
      <c r="HB289" s="38"/>
      <c r="HC289" s="38"/>
      <c r="HD289" s="38"/>
      <c r="HE289" s="38"/>
      <c r="HF289" s="38"/>
      <c r="HG289" s="38"/>
      <c r="HH289" s="38"/>
      <c r="HI289" s="38"/>
      <c r="HJ289" s="38"/>
      <c r="HK289" s="38"/>
      <c r="HL289" s="38"/>
      <c r="HM289" s="38"/>
      <c r="HN289" s="38"/>
      <c r="HO289" s="38"/>
      <c r="HP289" s="38"/>
      <c r="HQ289" s="38"/>
      <c r="HR289" s="38"/>
      <c r="HS289" s="38"/>
      <c r="HT289" s="38"/>
      <c r="HU289" s="38"/>
      <c r="HV289" s="38"/>
      <c r="HW289" s="38"/>
      <c r="HX289" s="38"/>
      <c r="HY289" s="38"/>
      <c r="HZ289" s="38"/>
      <c r="IA289" s="38"/>
      <c r="IB289" s="38"/>
      <c r="IC289" s="38"/>
      <c r="ID289" s="38"/>
      <c r="IE289" s="38"/>
      <c r="IF289" s="38"/>
      <c r="IG289" s="38"/>
    </row>
    <row r="290" spans="1:241" s="39" customFormat="1" ht="13.5" customHeight="1" x14ac:dyDescent="0.2">
      <c r="A290" s="7"/>
      <c r="B290" s="7"/>
      <c r="C290" s="7"/>
      <c r="D290" s="21"/>
      <c r="E290" s="65"/>
      <c r="F290" s="21"/>
      <c r="G290" s="7"/>
      <c r="H290" s="7"/>
      <c r="I290" s="66"/>
      <c r="J290" s="7"/>
      <c r="K290" s="66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  <c r="DG290" s="38"/>
      <c r="DH290" s="38"/>
      <c r="DI290" s="38"/>
      <c r="DJ290" s="38"/>
      <c r="DK290" s="38"/>
      <c r="DL290" s="38"/>
      <c r="DM290" s="38"/>
      <c r="DN290" s="38"/>
      <c r="DO290" s="38"/>
      <c r="DP290" s="38"/>
      <c r="DQ290" s="38"/>
      <c r="DR290" s="38"/>
      <c r="DS290" s="38"/>
      <c r="DT290" s="38"/>
      <c r="DU290" s="38"/>
      <c r="DV290" s="38"/>
      <c r="DW290" s="38"/>
      <c r="DX290" s="38"/>
      <c r="DY290" s="38"/>
      <c r="DZ290" s="38"/>
      <c r="EA290" s="38"/>
      <c r="EB290" s="38"/>
      <c r="EC290" s="38"/>
      <c r="ED290" s="38"/>
      <c r="EE290" s="38"/>
      <c r="EF290" s="38"/>
      <c r="EG290" s="38"/>
      <c r="EH290" s="38"/>
      <c r="EI290" s="38"/>
      <c r="EJ290" s="38"/>
      <c r="EK290" s="38"/>
      <c r="EL290" s="38"/>
      <c r="EM290" s="38"/>
      <c r="EN290" s="38"/>
      <c r="EO290" s="38"/>
      <c r="EP290" s="38"/>
      <c r="EQ290" s="38"/>
      <c r="ER290" s="38"/>
      <c r="ES290" s="38"/>
      <c r="ET290" s="38"/>
      <c r="EU290" s="38"/>
      <c r="EV290" s="38"/>
      <c r="EW290" s="38"/>
      <c r="EX290" s="38"/>
      <c r="EY290" s="38"/>
      <c r="EZ290" s="38"/>
      <c r="FA290" s="38"/>
      <c r="FB290" s="38"/>
      <c r="FC290" s="38"/>
      <c r="FD290" s="38"/>
      <c r="FE290" s="38"/>
      <c r="FF290" s="38"/>
      <c r="FG290" s="38"/>
      <c r="FH290" s="38"/>
      <c r="FI290" s="38"/>
      <c r="FJ290" s="38"/>
      <c r="FK290" s="38"/>
      <c r="FL290" s="38"/>
      <c r="FM290" s="38"/>
      <c r="FN290" s="38"/>
      <c r="FO290" s="38"/>
      <c r="FP290" s="38"/>
      <c r="FQ290" s="38"/>
      <c r="FR290" s="38"/>
      <c r="FS290" s="38"/>
      <c r="FT290" s="38"/>
      <c r="FU290" s="38"/>
      <c r="FV290" s="38"/>
      <c r="FW290" s="38"/>
      <c r="FX290" s="38"/>
      <c r="FY290" s="38"/>
      <c r="FZ290" s="38"/>
      <c r="GA290" s="38"/>
      <c r="GB290" s="38"/>
      <c r="GC290" s="38"/>
      <c r="GD290" s="38"/>
      <c r="GE290" s="38"/>
      <c r="GF290" s="38"/>
      <c r="GG290" s="38"/>
      <c r="GH290" s="38"/>
      <c r="GI290" s="38"/>
      <c r="GJ290" s="38"/>
      <c r="GK290" s="38"/>
      <c r="GL290" s="38"/>
      <c r="GM290" s="38"/>
      <c r="GN290" s="38"/>
      <c r="GO290" s="38"/>
      <c r="GP290" s="38"/>
      <c r="GQ290" s="38"/>
      <c r="GR290" s="38"/>
      <c r="GS290" s="38"/>
      <c r="GT290" s="38"/>
      <c r="GU290" s="38"/>
      <c r="GV290" s="38"/>
      <c r="GW290" s="38"/>
      <c r="GX290" s="38"/>
      <c r="GY290" s="38"/>
      <c r="GZ290" s="38"/>
      <c r="HA290" s="38"/>
      <c r="HB290" s="38"/>
      <c r="HC290" s="38"/>
      <c r="HD290" s="38"/>
      <c r="HE290" s="38"/>
      <c r="HF290" s="38"/>
      <c r="HG290" s="38"/>
      <c r="HH290" s="38"/>
      <c r="HI290" s="38"/>
      <c r="HJ290" s="38"/>
      <c r="HK290" s="38"/>
      <c r="HL290" s="38"/>
      <c r="HM290" s="38"/>
      <c r="HN290" s="38"/>
      <c r="HO290" s="38"/>
      <c r="HP290" s="38"/>
      <c r="HQ290" s="38"/>
      <c r="HR290" s="38"/>
      <c r="HS290" s="38"/>
      <c r="HT290" s="38"/>
      <c r="HU290" s="38"/>
      <c r="HV290" s="38"/>
      <c r="HW290" s="38"/>
      <c r="HX290" s="38"/>
      <c r="HY290" s="38"/>
      <c r="HZ290" s="38"/>
      <c r="IA290" s="38"/>
      <c r="IB290" s="38"/>
      <c r="IC290" s="38"/>
      <c r="ID290" s="38"/>
      <c r="IE290" s="38"/>
      <c r="IF290" s="38"/>
      <c r="IG290" s="38"/>
    </row>
    <row r="291" spans="1:241" s="39" customFormat="1" ht="13.5" customHeight="1" x14ac:dyDescent="0.2">
      <c r="A291" s="7"/>
      <c r="B291" s="7"/>
      <c r="C291" s="7"/>
      <c r="D291" s="21"/>
      <c r="E291" s="65"/>
      <c r="F291" s="21"/>
      <c r="G291" s="7"/>
      <c r="H291" s="7"/>
      <c r="I291" s="66"/>
      <c r="J291" s="7"/>
      <c r="K291" s="66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  <c r="DG291" s="38"/>
      <c r="DH291" s="38"/>
      <c r="DI291" s="38"/>
      <c r="DJ291" s="38"/>
      <c r="DK291" s="38"/>
      <c r="DL291" s="38"/>
      <c r="DM291" s="38"/>
      <c r="DN291" s="38"/>
      <c r="DO291" s="38"/>
      <c r="DP291" s="38"/>
      <c r="DQ291" s="38"/>
      <c r="DR291" s="38"/>
      <c r="DS291" s="38"/>
      <c r="DT291" s="38"/>
      <c r="DU291" s="38"/>
      <c r="DV291" s="38"/>
      <c r="DW291" s="38"/>
      <c r="DX291" s="38"/>
      <c r="DY291" s="38"/>
      <c r="DZ291" s="38"/>
      <c r="EA291" s="38"/>
      <c r="EB291" s="38"/>
      <c r="EC291" s="38"/>
      <c r="ED291" s="38"/>
      <c r="EE291" s="38"/>
      <c r="EF291" s="38"/>
      <c r="EG291" s="38"/>
      <c r="EH291" s="38"/>
      <c r="EI291" s="38"/>
      <c r="EJ291" s="38"/>
      <c r="EK291" s="38"/>
      <c r="EL291" s="38"/>
      <c r="EM291" s="38"/>
      <c r="EN291" s="38"/>
      <c r="EO291" s="38"/>
      <c r="EP291" s="38"/>
      <c r="EQ291" s="38"/>
      <c r="ER291" s="38"/>
      <c r="ES291" s="38"/>
      <c r="ET291" s="38"/>
      <c r="EU291" s="38"/>
      <c r="EV291" s="38"/>
      <c r="EW291" s="38"/>
      <c r="EX291" s="38"/>
      <c r="EY291" s="38"/>
      <c r="EZ291" s="38"/>
      <c r="FA291" s="38"/>
      <c r="FB291" s="38"/>
      <c r="FC291" s="38"/>
      <c r="FD291" s="38"/>
      <c r="FE291" s="38"/>
      <c r="FF291" s="38"/>
      <c r="FG291" s="38"/>
      <c r="FH291" s="38"/>
      <c r="FI291" s="38"/>
      <c r="FJ291" s="38"/>
      <c r="FK291" s="38"/>
      <c r="FL291" s="38"/>
      <c r="FM291" s="38"/>
      <c r="FN291" s="38"/>
      <c r="FO291" s="38"/>
      <c r="FP291" s="38"/>
      <c r="FQ291" s="38"/>
      <c r="FR291" s="38"/>
      <c r="FS291" s="38"/>
      <c r="FT291" s="38"/>
      <c r="FU291" s="38"/>
      <c r="FV291" s="38"/>
      <c r="FW291" s="38"/>
      <c r="FX291" s="38"/>
      <c r="FY291" s="38"/>
      <c r="FZ291" s="38"/>
      <c r="GA291" s="38"/>
      <c r="GB291" s="38"/>
      <c r="GC291" s="38"/>
      <c r="GD291" s="38"/>
      <c r="GE291" s="38"/>
      <c r="GF291" s="38"/>
      <c r="GG291" s="38"/>
      <c r="GH291" s="38"/>
      <c r="GI291" s="38"/>
      <c r="GJ291" s="38"/>
      <c r="GK291" s="38"/>
      <c r="GL291" s="38"/>
      <c r="GM291" s="38"/>
      <c r="GN291" s="38"/>
      <c r="GO291" s="38"/>
      <c r="GP291" s="38"/>
      <c r="GQ291" s="38"/>
      <c r="GR291" s="38"/>
      <c r="GS291" s="38"/>
      <c r="GT291" s="38"/>
      <c r="GU291" s="38"/>
      <c r="GV291" s="38"/>
      <c r="GW291" s="38"/>
      <c r="GX291" s="38"/>
      <c r="GY291" s="38"/>
      <c r="GZ291" s="38"/>
      <c r="HA291" s="38"/>
      <c r="HB291" s="38"/>
      <c r="HC291" s="38"/>
      <c r="HD291" s="38"/>
      <c r="HE291" s="38"/>
      <c r="HF291" s="38"/>
      <c r="HG291" s="38"/>
      <c r="HH291" s="38"/>
      <c r="HI291" s="38"/>
      <c r="HJ291" s="38"/>
      <c r="HK291" s="38"/>
      <c r="HL291" s="38"/>
      <c r="HM291" s="38"/>
      <c r="HN291" s="38"/>
      <c r="HO291" s="38"/>
      <c r="HP291" s="38"/>
      <c r="HQ291" s="38"/>
      <c r="HR291" s="38"/>
      <c r="HS291" s="38"/>
      <c r="HT291" s="38"/>
      <c r="HU291" s="38"/>
      <c r="HV291" s="38"/>
      <c r="HW291" s="38"/>
      <c r="HX291" s="38"/>
      <c r="HY291" s="38"/>
      <c r="HZ291" s="38"/>
      <c r="IA291" s="38"/>
      <c r="IB291" s="38"/>
      <c r="IC291" s="38"/>
      <c r="ID291" s="38"/>
      <c r="IE291" s="38"/>
      <c r="IF291" s="38"/>
      <c r="IG291" s="38"/>
    </row>
    <row r="292" spans="1:241" s="39" customFormat="1" ht="13.5" customHeight="1" x14ac:dyDescent="0.2">
      <c r="A292" s="7"/>
      <c r="B292" s="7"/>
      <c r="C292" s="7"/>
      <c r="D292" s="21"/>
      <c r="E292" s="65"/>
      <c r="F292" s="21"/>
      <c r="G292" s="7"/>
      <c r="H292" s="7"/>
      <c r="I292" s="66"/>
      <c r="J292" s="7"/>
      <c r="K292" s="66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  <c r="DG292" s="38"/>
      <c r="DH292" s="38"/>
      <c r="DI292" s="38"/>
      <c r="DJ292" s="38"/>
      <c r="DK292" s="38"/>
      <c r="DL292" s="38"/>
      <c r="DM292" s="38"/>
      <c r="DN292" s="38"/>
      <c r="DO292" s="38"/>
      <c r="DP292" s="38"/>
      <c r="DQ292" s="38"/>
      <c r="DR292" s="38"/>
      <c r="DS292" s="38"/>
      <c r="DT292" s="38"/>
      <c r="DU292" s="38"/>
      <c r="DV292" s="38"/>
      <c r="DW292" s="38"/>
      <c r="DX292" s="38"/>
      <c r="DY292" s="38"/>
      <c r="DZ292" s="38"/>
      <c r="EA292" s="38"/>
      <c r="EB292" s="38"/>
      <c r="EC292" s="38"/>
      <c r="ED292" s="38"/>
      <c r="EE292" s="38"/>
      <c r="EF292" s="38"/>
      <c r="EG292" s="38"/>
      <c r="EH292" s="38"/>
      <c r="EI292" s="38"/>
      <c r="EJ292" s="38"/>
      <c r="EK292" s="38"/>
      <c r="EL292" s="38"/>
      <c r="EM292" s="38"/>
      <c r="EN292" s="38"/>
      <c r="EO292" s="38"/>
      <c r="EP292" s="38"/>
      <c r="EQ292" s="38"/>
      <c r="ER292" s="38"/>
      <c r="ES292" s="38"/>
      <c r="ET292" s="38"/>
      <c r="EU292" s="38"/>
      <c r="EV292" s="38"/>
      <c r="EW292" s="38"/>
      <c r="EX292" s="38"/>
      <c r="EY292" s="38"/>
      <c r="EZ292" s="38"/>
      <c r="FA292" s="38"/>
      <c r="FB292" s="38"/>
      <c r="FC292" s="38"/>
      <c r="FD292" s="38"/>
      <c r="FE292" s="38"/>
      <c r="FF292" s="38"/>
      <c r="FG292" s="38"/>
      <c r="FH292" s="38"/>
      <c r="FI292" s="38"/>
      <c r="FJ292" s="38"/>
      <c r="FK292" s="38"/>
      <c r="FL292" s="38"/>
      <c r="FM292" s="38"/>
      <c r="FN292" s="38"/>
      <c r="FO292" s="38"/>
      <c r="FP292" s="38"/>
      <c r="FQ292" s="38"/>
      <c r="FR292" s="38"/>
      <c r="FS292" s="38"/>
      <c r="FT292" s="38"/>
      <c r="FU292" s="38"/>
      <c r="FV292" s="38"/>
      <c r="FW292" s="38"/>
      <c r="FX292" s="38"/>
      <c r="FY292" s="38"/>
      <c r="FZ292" s="38"/>
      <c r="GA292" s="38"/>
      <c r="GB292" s="38"/>
      <c r="GC292" s="38"/>
      <c r="GD292" s="38"/>
      <c r="GE292" s="38"/>
      <c r="GF292" s="38"/>
      <c r="GG292" s="38"/>
      <c r="GH292" s="38"/>
      <c r="GI292" s="38"/>
      <c r="GJ292" s="38"/>
      <c r="GK292" s="38"/>
      <c r="GL292" s="38"/>
      <c r="GM292" s="38"/>
      <c r="GN292" s="38"/>
      <c r="GO292" s="38"/>
      <c r="GP292" s="38"/>
      <c r="GQ292" s="38"/>
      <c r="GR292" s="38"/>
      <c r="GS292" s="38"/>
      <c r="GT292" s="38"/>
      <c r="GU292" s="38"/>
      <c r="GV292" s="38"/>
      <c r="GW292" s="38"/>
      <c r="GX292" s="38"/>
      <c r="GY292" s="38"/>
      <c r="GZ292" s="38"/>
      <c r="HA292" s="38"/>
      <c r="HB292" s="38"/>
      <c r="HC292" s="38"/>
      <c r="HD292" s="38"/>
      <c r="HE292" s="38"/>
      <c r="HF292" s="38"/>
      <c r="HG292" s="38"/>
      <c r="HH292" s="38"/>
      <c r="HI292" s="38"/>
      <c r="HJ292" s="38"/>
      <c r="HK292" s="38"/>
      <c r="HL292" s="38"/>
      <c r="HM292" s="38"/>
      <c r="HN292" s="38"/>
      <c r="HO292" s="38"/>
      <c r="HP292" s="38"/>
      <c r="HQ292" s="38"/>
      <c r="HR292" s="38"/>
      <c r="HS292" s="38"/>
      <c r="HT292" s="38"/>
      <c r="HU292" s="38"/>
      <c r="HV292" s="38"/>
      <c r="HW292" s="38"/>
      <c r="HX292" s="38"/>
      <c r="HY292" s="38"/>
      <c r="HZ292" s="38"/>
      <c r="IA292" s="38"/>
      <c r="IB292" s="38"/>
      <c r="IC292" s="38"/>
      <c r="ID292" s="38"/>
      <c r="IE292" s="38"/>
      <c r="IF292" s="38"/>
      <c r="IG292" s="38"/>
    </row>
    <row r="293" spans="1:241" s="39" customFormat="1" ht="24" customHeight="1" x14ac:dyDescent="0.2">
      <c r="A293" s="7"/>
      <c r="B293" s="7"/>
      <c r="C293" s="7"/>
      <c r="D293" s="21"/>
      <c r="E293" s="65"/>
      <c r="F293" s="21"/>
      <c r="G293" s="7"/>
      <c r="H293" s="7"/>
      <c r="I293" s="66"/>
      <c r="J293" s="7"/>
      <c r="K293" s="66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8"/>
      <c r="CY293" s="38"/>
      <c r="CZ293" s="38"/>
      <c r="DA293" s="38"/>
      <c r="DB293" s="38"/>
      <c r="DC293" s="38"/>
      <c r="DD293" s="38"/>
      <c r="DE293" s="38"/>
      <c r="DF293" s="38"/>
      <c r="DG293" s="38"/>
      <c r="DH293" s="38"/>
      <c r="DI293" s="38"/>
      <c r="DJ293" s="38"/>
      <c r="DK293" s="38"/>
      <c r="DL293" s="38"/>
      <c r="DM293" s="38"/>
      <c r="DN293" s="38"/>
      <c r="DO293" s="38"/>
      <c r="DP293" s="38"/>
      <c r="DQ293" s="38"/>
      <c r="DR293" s="38"/>
      <c r="DS293" s="38"/>
      <c r="DT293" s="38"/>
      <c r="DU293" s="38"/>
      <c r="DV293" s="38"/>
      <c r="DW293" s="38"/>
      <c r="DX293" s="38"/>
      <c r="DY293" s="38"/>
      <c r="DZ293" s="38"/>
      <c r="EA293" s="38"/>
      <c r="EB293" s="38"/>
      <c r="EC293" s="38"/>
      <c r="ED293" s="38"/>
      <c r="EE293" s="38"/>
      <c r="EF293" s="38"/>
      <c r="EG293" s="38"/>
      <c r="EH293" s="38"/>
      <c r="EI293" s="38"/>
      <c r="EJ293" s="38"/>
      <c r="EK293" s="38"/>
      <c r="EL293" s="38"/>
      <c r="EM293" s="38"/>
      <c r="EN293" s="38"/>
      <c r="EO293" s="38"/>
      <c r="EP293" s="38"/>
      <c r="EQ293" s="38"/>
      <c r="ER293" s="38"/>
      <c r="ES293" s="38"/>
      <c r="ET293" s="38"/>
      <c r="EU293" s="38"/>
      <c r="EV293" s="38"/>
      <c r="EW293" s="38"/>
      <c r="EX293" s="38"/>
      <c r="EY293" s="38"/>
      <c r="EZ293" s="38"/>
      <c r="FA293" s="38"/>
      <c r="FB293" s="38"/>
      <c r="FC293" s="38"/>
      <c r="FD293" s="38"/>
      <c r="FE293" s="38"/>
      <c r="FF293" s="38"/>
      <c r="FG293" s="38"/>
      <c r="FH293" s="38"/>
      <c r="FI293" s="38"/>
      <c r="FJ293" s="38"/>
      <c r="FK293" s="38"/>
      <c r="FL293" s="38"/>
      <c r="FM293" s="38"/>
      <c r="FN293" s="38"/>
      <c r="FO293" s="38"/>
      <c r="FP293" s="38"/>
      <c r="FQ293" s="38"/>
      <c r="FR293" s="38"/>
      <c r="FS293" s="38"/>
      <c r="FT293" s="38"/>
      <c r="FU293" s="38"/>
      <c r="FV293" s="38"/>
      <c r="FW293" s="38"/>
      <c r="FX293" s="38"/>
      <c r="FY293" s="38"/>
      <c r="FZ293" s="38"/>
      <c r="GA293" s="38"/>
      <c r="GB293" s="38"/>
      <c r="GC293" s="38"/>
      <c r="GD293" s="38"/>
      <c r="GE293" s="38"/>
      <c r="GF293" s="38"/>
      <c r="GG293" s="38"/>
      <c r="GH293" s="38"/>
      <c r="GI293" s="38"/>
      <c r="GJ293" s="38"/>
      <c r="GK293" s="38"/>
      <c r="GL293" s="38"/>
      <c r="GM293" s="38"/>
      <c r="GN293" s="38"/>
      <c r="GO293" s="38"/>
      <c r="GP293" s="38"/>
      <c r="GQ293" s="38"/>
      <c r="GR293" s="38"/>
      <c r="GS293" s="38"/>
      <c r="GT293" s="38"/>
      <c r="GU293" s="38"/>
      <c r="GV293" s="38"/>
      <c r="GW293" s="38"/>
      <c r="GX293" s="38"/>
      <c r="GY293" s="38"/>
      <c r="GZ293" s="38"/>
      <c r="HA293" s="38"/>
      <c r="HB293" s="38"/>
      <c r="HC293" s="38"/>
      <c r="HD293" s="38"/>
      <c r="HE293" s="38"/>
      <c r="HF293" s="38"/>
      <c r="HG293" s="38"/>
      <c r="HH293" s="38"/>
      <c r="HI293" s="38"/>
      <c r="HJ293" s="38"/>
      <c r="HK293" s="38"/>
      <c r="HL293" s="38"/>
      <c r="HM293" s="38"/>
      <c r="HN293" s="38"/>
      <c r="HO293" s="38"/>
      <c r="HP293" s="38"/>
      <c r="HQ293" s="38"/>
      <c r="HR293" s="38"/>
      <c r="HS293" s="38"/>
      <c r="HT293" s="38"/>
      <c r="HU293" s="38"/>
      <c r="HV293" s="38"/>
      <c r="HW293" s="38"/>
      <c r="HX293" s="38"/>
      <c r="HY293" s="38"/>
      <c r="HZ293" s="38"/>
      <c r="IA293" s="38"/>
      <c r="IB293" s="38"/>
      <c r="IC293" s="38"/>
      <c r="ID293" s="38"/>
      <c r="IE293" s="38"/>
      <c r="IF293" s="38"/>
      <c r="IG293" s="38"/>
    </row>
    <row r="294" spans="1:241" s="39" customFormat="1" ht="13.5" customHeight="1" x14ac:dyDescent="0.2">
      <c r="A294" s="7"/>
      <c r="B294" s="7"/>
      <c r="C294" s="7"/>
      <c r="D294" s="21"/>
      <c r="E294" s="65"/>
      <c r="F294" s="21"/>
      <c r="G294" s="7"/>
      <c r="H294" s="7"/>
      <c r="I294" s="66"/>
      <c r="J294" s="7"/>
      <c r="K294" s="66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  <c r="DG294" s="38"/>
      <c r="DH294" s="38"/>
      <c r="DI294" s="38"/>
      <c r="DJ294" s="38"/>
      <c r="DK294" s="38"/>
      <c r="DL294" s="38"/>
      <c r="DM294" s="38"/>
      <c r="DN294" s="38"/>
      <c r="DO294" s="38"/>
      <c r="DP294" s="38"/>
      <c r="DQ294" s="38"/>
      <c r="DR294" s="38"/>
      <c r="DS294" s="38"/>
      <c r="DT294" s="38"/>
      <c r="DU294" s="38"/>
      <c r="DV294" s="38"/>
      <c r="DW294" s="38"/>
      <c r="DX294" s="38"/>
      <c r="DY294" s="38"/>
      <c r="DZ294" s="38"/>
      <c r="EA294" s="38"/>
      <c r="EB294" s="38"/>
      <c r="EC294" s="38"/>
      <c r="ED294" s="38"/>
      <c r="EE294" s="38"/>
      <c r="EF294" s="38"/>
      <c r="EG294" s="38"/>
      <c r="EH294" s="38"/>
      <c r="EI294" s="38"/>
      <c r="EJ294" s="38"/>
      <c r="EK294" s="38"/>
      <c r="EL294" s="38"/>
      <c r="EM294" s="38"/>
      <c r="EN294" s="38"/>
      <c r="EO294" s="38"/>
      <c r="EP294" s="38"/>
      <c r="EQ294" s="38"/>
      <c r="ER294" s="38"/>
      <c r="ES294" s="38"/>
      <c r="ET294" s="38"/>
      <c r="EU294" s="38"/>
      <c r="EV294" s="38"/>
      <c r="EW294" s="38"/>
      <c r="EX294" s="38"/>
      <c r="EY294" s="38"/>
      <c r="EZ294" s="38"/>
      <c r="FA294" s="38"/>
      <c r="FB294" s="38"/>
      <c r="FC294" s="38"/>
      <c r="FD294" s="38"/>
      <c r="FE294" s="38"/>
      <c r="FF294" s="38"/>
      <c r="FG294" s="38"/>
      <c r="FH294" s="38"/>
      <c r="FI294" s="38"/>
      <c r="FJ294" s="38"/>
      <c r="FK294" s="38"/>
      <c r="FL294" s="38"/>
      <c r="FM294" s="38"/>
      <c r="FN294" s="38"/>
      <c r="FO294" s="38"/>
      <c r="FP294" s="38"/>
      <c r="FQ294" s="38"/>
      <c r="FR294" s="38"/>
      <c r="FS294" s="38"/>
      <c r="FT294" s="38"/>
      <c r="FU294" s="38"/>
      <c r="FV294" s="38"/>
      <c r="FW294" s="38"/>
      <c r="FX294" s="38"/>
      <c r="FY294" s="38"/>
      <c r="FZ294" s="38"/>
      <c r="GA294" s="38"/>
      <c r="GB294" s="38"/>
      <c r="GC294" s="38"/>
      <c r="GD294" s="38"/>
      <c r="GE294" s="38"/>
      <c r="GF294" s="38"/>
      <c r="GG294" s="38"/>
      <c r="GH294" s="38"/>
      <c r="GI294" s="38"/>
      <c r="GJ294" s="38"/>
      <c r="GK294" s="38"/>
      <c r="GL294" s="38"/>
      <c r="GM294" s="38"/>
      <c r="GN294" s="38"/>
      <c r="GO294" s="38"/>
      <c r="GP294" s="38"/>
      <c r="GQ294" s="38"/>
      <c r="GR294" s="38"/>
      <c r="GS294" s="38"/>
      <c r="GT294" s="38"/>
      <c r="GU294" s="38"/>
      <c r="GV294" s="38"/>
      <c r="GW294" s="38"/>
      <c r="GX294" s="38"/>
      <c r="GY294" s="38"/>
      <c r="GZ294" s="38"/>
      <c r="HA294" s="38"/>
      <c r="HB294" s="38"/>
      <c r="HC294" s="38"/>
      <c r="HD294" s="38"/>
      <c r="HE294" s="38"/>
      <c r="HF294" s="38"/>
      <c r="HG294" s="38"/>
      <c r="HH294" s="38"/>
      <c r="HI294" s="38"/>
      <c r="HJ294" s="38"/>
      <c r="HK294" s="38"/>
      <c r="HL294" s="38"/>
      <c r="HM294" s="38"/>
      <c r="HN294" s="38"/>
      <c r="HO294" s="38"/>
      <c r="HP294" s="38"/>
      <c r="HQ294" s="38"/>
      <c r="HR294" s="38"/>
      <c r="HS294" s="38"/>
      <c r="HT294" s="38"/>
      <c r="HU294" s="38"/>
      <c r="HV294" s="38"/>
      <c r="HW294" s="38"/>
      <c r="HX294" s="38"/>
      <c r="HY294" s="38"/>
      <c r="HZ294" s="38"/>
      <c r="IA294" s="38"/>
      <c r="IB294" s="38"/>
      <c r="IC294" s="38"/>
      <c r="ID294" s="38"/>
      <c r="IE294" s="38"/>
      <c r="IF294" s="38"/>
      <c r="IG294" s="38"/>
    </row>
    <row r="295" spans="1:241" s="39" customFormat="1" x14ac:dyDescent="0.2">
      <c r="A295" s="7"/>
      <c r="B295" s="7"/>
      <c r="C295" s="7"/>
      <c r="D295" s="21"/>
      <c r="E295" s="65"/>
      <c r="F295" s="21"/>
      <c r="G295" s="7"/>
      <c r="H295" s="7"/>
      <c r="I295" s="66"/>
      <c r="J295" s="7"/>
      <c r="K295" s="66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  <c r="DG295" s="38"/>
      <c r="DH295" s="38"/>
      <c r="DI295" s="38"/>
      <c r="DJ295" s="38"/>
      <c r="DK295" s="38"/>
      <c r="DL295" s="38"/>
      <c r="DM295" s="38"/>
      <c r="DN295" s="38"/>
      <c r="DO295" s="38"/>
      <c r="DP295" s="38"/>
      <c r="DQ295" s="38"/>
      <c r="DR295" s="38"/>
      <c r="DS295" s="38"/>
      <c r="DT295" s="38"/>
      <c r="DU295" s="38"/>
      <c r="DV295" s="38"/>
      <c r="DW295" s="38"/>
      <c r="DX295" s="38"/>
      <c r="DY295" s="38"/>
      <c r="DZ295" s="38"/>
      <c r="EA295" s="38"/>
      <c r="EB295" s="38"/>
      <c r="EC295" s="38"/>
      <c r="ED295" s="38"/>
      <c r="EE295" s="38"/>
      <c r="EF295" s="38"/>
      <c r="EG295" s="38"/>
      <c r="EH295" s="38"/>
      <c r="EI295" s="38"/>
      <c r="EJ295" s="38"/>
      <c r="EK295" s="38"/>
      <c r="EL295" s="38"/>
      <c r="EM295" s="38"/>
      <c r="EN295" s="38"/>
      <c r="EO295" s="38"/>
      <c r="EP295" s="38"/>
      <c r="EQ295" s="38"/>
      <c r="ER295" s="38"/>
      <c r="ES295" s="38"/>
      <c r="ET295" s="38"/>
      <c r="EU295" s="38"/>
      <c r="EV295" s="38"/>
      <c r="EW295" s="38"/>
      <c r="EX295" s="38"/>
      <c r="EY295" s="38"/>
      <c r="EZ295" s="38"/>
      <c r="FA295" s="38"/>
      <c r="FB295" s="38"/>
      <c r="FC295" s="38"/>
      <c r="FD295" s="38"/>
      <c r="FE295" s="38"/>
      <c r="FF295" s="38"/>
      <c r="FG295" s="38"/>
      <c r="FH295" s="38"/>
      <c r="FI295" s="38"/>
      <c r="FJ295" s="38"/>
      <c r="FK295" s="38"/>
      <c r="FL295" s="38"/>
      <c r="FM295" s="38"/>
      <c r="FN295" s="38"/>
      <c r="FO295" s="38"/>
      <c r="FP295" s="38"/>
      <c r="FQ295" s="38"/>
      <c r="FR295" s="38"/>
      <c r="FS295" s="38"/>
      <c r="FT295" s="38"/>
      <c r="FU295" s="38"/>
      <c r="FV295" s="38"/>
      <c r="FW295" s="38"/>
      <c r="FX295" s="38"/>
      <c r="FY295" s="38"/>
      <c r="FZ295" s="38"/>
      <c r="GA295" s="38"/>
      <c r="GB295" s="38"/>
      <c r="GC295" s="38"/>
      <c r="GD295" s="38"/>
      <c r="GE295" s="38"/>
      <c r="GF295" s="38"/>
      <c r="GG295" s="38"/>
      <c r="GH295" s="38"/>
      <c r="GI295" s="38"/>
      <c r="GJ295" s="38"/>
      <c r="GK295" s="38"/>
      <c r="GL295" s="38"/>
      <c r="GM295" s="38"/>
      <c r="GN295" s="38"/>
      <c r="GO295" s="38"/>
      <c r="GP295" s="38"/>
      <c r="GQ295" s="38"/>
      <c r="GR295" s="38"/>
      <c r="GS295" s="38"/>
      <c r="GT295" s="38"/>
      <c r="GU295" s="38"/>
      <c r="GV295" s="38"/>
      <c r="GW295" s="38"/>
      <c r="GX295" s="38"/>
      <c r="GY295" s="38"/>
      <c r="GZ295" s="38"/>
      <c r="HA295" s="38"/>
      <c r="HB295" s="38"/>
      <c r="HC295" s="38"/>
      <c r="HD295" s="38"/>
      <c r="HE295" s="38"/>
      <c r="HF295" s="38"/>
      <c r="HG295" s="38"/>
      <c r="HH295" s="38"/>
      <c r="HI295" s="38"/>
      <c r="HJ295" s="38"/>
      <c r="HK295" s="38"/>
      <c r="HL295" s="38"/>
      <c r="HM295" s="38"/>
      <c r="HN295" s="38"/>
      <c r="HO295" s="38"/>
      <c r="HP295" s="38"/>
      <c r="HQ295" s="38"/>
      <c r="HR295" s="38"/>
      <c r="HS295" s="38"/>
      <c r="HT295" s="38"/>
      <c r="HU295" s="38"/>
      <c r="HV295" s="38"/>
      <c r="HW295" s="38"/>
      <c r="HX295" s="38"/>
      <c r="HY295" s="38"/>
      <c r="HZ295" s="38"/>
      <c r="IA295" s="38"/>
      <c r="IB295" s="38"/>
      <c r="IC295" s="38"/>
      <c r="ID295" s="38"/>
      <c r="IE295" s="38"/>
      <c r="IF295" s="38"/>
      <c r="IG295" s="38"/>
    </row>
    <row r="296" spans="1:241" s="39" customFormat="1" x14ac:dyDescent="0.2">
      <c r="A296" s="7"/>
      <c r="B296" s="7"/>
      <c r="C296" s="7"/>
      <c r="D296" s="21"/>
      <c r="E296" s="65"/>
      <c r="F296" s="21"/>
      <c r="G296" s="7"/>
      <c r="H296" s="7"/>
      <c r="I296" s="66"/>
      <c r="J296" s="7"/>
      <c r="K296" s="66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8"/>
      <c r="CX296" s="38"/>
      <c r="CY296" s="38"/>
      <c r="CZ296" s="38"/>
      <c r="DA296" s="38"/>
      <c r="DB296" s="38"/>
      <c r="DC296" s="38"/>
      <c r="DD296" s="38"/>
      <c r="DE296" s="38"/>
      <c r="DF296" s="38"/>
      <c r="DG296" s="38"/>
      <c r="DH296" s="38"/>
      <c r="DI296" s="38"/>
      <c r="DJ296" s="38"/>
      <c r="DK296" s="38"/>
      <c r="DL296" s="38"/>
      <c r="DM296" s="38"/>
      <c r="DN296" s="38"/>
      <c r="DO296" s="38"/>
      <c r="DP296" s="38"/>
      <c r="DQ296" s="38"/>
      <c r="DR296" s="38"/>
      <c r="DS296" s="38"/>
      <c r="DT296" s="38"/>
      <c r="DU296" s="38"/>
      <c r="DV296" s="38"/>
      <c r="DW296" s="38"/>
      <c r="DX296" s="38"/>
      <c r="DY296" s="38"/>
      <c r="DZ296" s="38"/>
      <c r="EA296" s="38"/>
      <c r="EB296" s="38"/>
      <c r="EC296" s="38"/>
      <c r="ED296" s="38"/>
      <c r="EE296" s="38"/>
      <c r="EF296" s="38"/>
      <c r="EG296" s="38"/>
      <c r="EH296" s="38"/>
      <c r="EI296" s="38"/>
      <c r="EJ296" s="38"/>
      <c r="EK296" s="38"/>
      <c r="EL296" s="38"/>
      <c r="EM296" s="38"/>
      <c r="EN296" s="38"/>
      <c r="EO296" s="38"/>
      <c r="EP296" s="38"/>
      <c r="EQ296" s="38"/>
      <c r="ER296" s="38"/>
      <c r="ES296" s="38"/>
      <c r="ET296" s="38"/>
      <c r="EU296" s="38"/>
      <c r="EV296" s="38"/>
      <c r="EW296" s="38"/>
      <c r="EX296" s="38"/>
      <c r="EY296" s="38"/>
      <c r="EZ296" s="38"/>
      <c r="FA296" s="38"/>
      <c r="FB296" s="38"/>
      <c r="FC296" s="38"/>
      <c r="FD296" s="38"/>
      <c r="FE296" s="38"/>
      <c r="FF296" s="38"/>
      <c r="FG296" s="38"/>
      <c r="FH296" s="38"/>
      <c r="FI296" s="38"/>
      <c r="FJ296" s="38"/>
      <c r="FK296" s="38"/>
      <c r="FL296" s="38"/>
      <c r="FM296" s="38"/>
      <c r="FN296" s="38"/>
      <c r="FO296" s="38"/>
      <c r="FP296" s="38"/>
      <c r="FQ296" s="38"/>
      <c r="FR296" s="38"/>
      <c r="FS296" s="38"/>
      <c r="FT296" s="38"/>
      <c r="FU296" s="38"/>
      <c r="FV296" s="38"/>
      <c r="FW296" s="38"/>
      <c r="FX296" s="38"/>
      <c r="FY296" s="38"/>
      <c r="FZ296" s="38"/>
      <c r="GA296" s="38"/>
      <c r="GB296" s="38"/>
      <c r="GC296" s="38"/>
      <c r="GD296" s="38"/>
      <c r="GE296" s="38"/>
      <c r="GF296" s="38"/>
      <c r="GG296" s="38"/>
      <c r="GH296" s="38"/>
      <c r="GI296" s="38"/>
      <c r="GJ296" s="38"/>
      <c r="GK296" s="38"/>
      <c r="GL296" s="38"/>
      <c r="GM296" s="38"/>
      <c r="GN296" s="38"/>
      <c r="GO296" s="38"/>
      <c r="GP296" s="38"/>
      <c r="GQ296" s="38"/>
      <c r="GR296" s="38"/>
      <c r="GS296" s="38"/>
      <c r="GT296" s="38"/>
      <c r="GU296" s="38"/>
      <c r="GV296" s="38"/>
      <c r="GW296" s="38"/>
      <c r="GX296" s="38"/>
      <c r="GY296" s="38"/>
      <c r="GZ296" s="38"/>
      <c r="HA296" s="38"/>
      <c r="HB296" s="38"/>
      <c r="HC296" s="38"/>
      <c r="HD296" s="38"/>
      <c r="HE296" s="38"/>
      <c r="HF296" s="38"/>
      <c r="HG296" s="38"/>
      <c r="HH296" s="38"/>
      <c r="HI296" s="38"/>
      <c r="HJ296" s="38"/>
      <c r="HK296" s="38"/>
      <c r="HL296" s="38"/>
      <c r="HM296" s="38"/>
      <c r="HN296" s="38"/>
      <c r="HO296" s="38"/>
      <c r="HP296" s="38"/>
      <c r="HQ296" s="38"/>
      <c r="HR296" s="38"/>
      <c r="HS296" s="38"/>
      <c r="HT296" s="38"/>
      <c r="HU296" s="38"/>
      <c r="HV296" s="38"/>
      <c r="HW296" s="38"/>
      <c r="HX296" s="38"/>
      <c r="HY296" s="38"/>
      <c r="HZ296" s="38"/>
      <c r="IA296" s="38"/>
      <c r="IB296" s="38"/>
      <c r="IC296" s="38"/>
      <c r="ID296" s="38"/>
      <c r="IE296" s="38"/>
      <c r="IF296" s="38"/>
      <c r="IG296" s="38"/>
    </row>
    <row r="297" spans="1:241" s="39" customFormat="1" x14ac:dyDescent="0.2">
      <c r="A297" s="7"/>
      <c r="B297" s="7"/>
      <c r="C297" s="7"/>
      <c r="D297" s="21"/>
      <c r="E297" s="65"/>
      <c r="F297" s="21"/>
      <c r="G297" s="7"/>
      <c r="H297" s="7"/>
      <c r="I297" s="66"/>
      <c r="J297" s="7"/>
      <c r="K297" s="66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  <c r="DG297" s="38"/>
      <c r="DH297" s="38"/>
      <c r="DI297" s="38"/>
      <c r="DJ297" s="38"/>
      <c r="DK297" s="38"/>
      <c r="DL297" s="38"/>
      <c r="DM297" s="38"/>
      <c r="DN297" s="38"/>
      <c r="DO297" s="38"/>
      <c r="DP297" s="38"/>
      <c r="DQ297" s="38"/>
      <c r="DR297" s="38"/>
      <c r="DS297" s="38"/>
      <c r="DT297" s="38"/>
      <c r="DU297" s="38"/>
      <c r="DV297" s="38"/>
      <c r="DW297" s="38"/>
      <c r="DX297" s="38"/>
      <c r="DY297" s="38"/>
      <c r="DZ297" s="38"/>
      <c r="EA297" s="38"/>
      <c r="EB297" s="38"/>
      <c r="EC297" s="38"/>
      <c r="ED297" s="38"/>
      <c r="EE297" s="38"/>
      <c r="EF297" s="38"/>
      <c r="EG297" s="38"/>
      <c r="EH297" s="38"/>
      <c r="EI297" s="38"/>
      <c r="EJ297" s="38"/>
      <c r="EK297" s="38"/>
      <c r="EL297" s="38"/>
      <c r="EM297" s="38"/>
      <c r="EN297" s="38"/>
      <c r="EO297" s="38"/>
      <c r="EP297" s="38"/>
      <c r="EQ297" s="38"/>
      <c r="ER297" s="38"/>
      <c r="ES297" s="38"/>
      <c r="ET297" s="38"/>
      <c r="EU297" s="38"/>
      <c r="EV297" s="38"/>
      <c r="EW297" s="38"/>
      <c r="EX297" s="38"/>
      <c r="EY297" s="38"/>
      <c r="EZ297" s="38"/>
      <c r="FA297" s="38"/>
      <c r="FB297" s="38"/>
      <c r="FC297" s="38"/>
      <c r="FD297" s="38"/>
      <c r="FE297" s="38"/>
      <c r="FF297" s="38"/>
      <c r="FG297" s="38"/>
      <c r="FH297" s="38"/>
      <c r="FI297" s="38"/>
      <c r="FJ297" s="38"/>
      <c r="FK297" s="38"/>
      <c r="FL297" s="38"/>
      <c r="FM297" s="38"/>
      <c r="FN297" s="38"/>
      <c r="FO297" s="38"/>
      <c r="FP297" s="38"/>
      <c r="FQ297" s="38"/>
      <c r="FR297" s="38"/>
      <c r="FS297" s="38"/>
      <c r="FT297" s="38"/>
      <c r="FU297" s="38"/>
      <c r="FV297" s="38"/>
      <c r="FW297" s="38"/>
      <c r="FX297" s="38"/>
      <c r="FY297" s="38"/>
      <c r="FZ297" s="38"/>
      <c r="GA297" s="38"/>
      <c r="GB297" s="38"/>
      <c r="GC297" s="38"/>
      <c r="GD297" s="38"/>
      <c r="GE297" s="38"/>
      <c r="GF297" s="38"/>
      <c r="GG297" s="38"/>
      <c r="GH297" s="38"/>
      <c r="GI297" s="38"/>
      <c r="GJ297" s="38"/>
      <c r="GK297" s="38"/>
      <c r="GL297" s="38"/>
      <c r="GM297" s="38"/>
      <c r="GN297" s="38"/>
      <c r="GO297" s="38"/>
      <c r="GP297" s="38"/>
      <c r="GQ297" s="38"/>
      <c r="GR297" s="38"/>
      <c r="GS297" s="38"/>
      <c r="GT297" s="38"/>
      <c r="GU297" s="38"/>
      <c r="GV297" s="38"/>
      <c r="GW297" s="38"/>
      <c r="GX297" s="38"/>
      <c r="GY297" s="38"/>
      <c r="GZ297" s="38"/>
      <c r="HA297" s="38"/>
      <c r="HB297" s="38"/>
      <c r="HC297" s="38"/>
      <c r="HD297" s="38"/>
      <c r="HE297" s="38"/>
      <c r="HF297" s="38"/>
      <c r="HG297" s="38"/>
      <c r="HH297" s="38"/>
      <c r="HI297" s="38"/>
      <c r="HJ297" s="38"/>
      <c r="HK297" s="38"/>
      <c r="HL297" s="38"/>
      <c r="HM297" s="38"/>
      <c r="HN297" s="38"/>
      <c r="HO297" s="38"/>
      <c r="HP297" s="38"/>
      <c r="HQ297" s="38"/>
      <c r="HR297" s="38"/>
      <c r="HS297" s="38"/>
      <c r="HT297" s="38"/>
      <c r="HU297" s="38"/>
      <c r="HV297" s="38"/>
      <c r="HW297" s="38"/>
      <c r="HX297" s="38"/>
      <c r="HY297" s="38"/>
      <c r="HZ297" s="38"/>
      <c r="IA297" s="38"/>
      <c r="IB297" s="38"/>
      <c r="IC297" s="38"/>
      <c r="ID297" s="38"/>
      <c r="IE297" s="38"/>
      <c r="IF297" s="38"/>
      <c r="IG297" s="38"/>
    </row>
    <row r="298" spans="1:241" s="39" customFormat="1" x14ac:dyDescent="0.2">
      <c r="A298" s="7"/>
      <c r="B298" s="7"/>
      <c r="C298" s="7"/>
      <c r="D298" s="21"/>
      <c r="E298" s="65"/>
      <c r="F298" s="21"/>
      <c r="G298" s="7"/>
      <c r="H298" s="7"/>
      <c r="I298" s="66"/>
      <c r="J298" s="7"/>
      <c r="K298" s="66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  <c r="CW298" s="38"/>
      <c r="CX298" s="38"/>
      <c r="CY298" s="38"/>
      <c r="CZ298" s="38"/>
      <c r="DA298" s="38"/>
      <c r="DB298" s="38"/>
      <c r="DC298" s="38"/>
      <c r="DD298" s="38"/>
      <c r="DE298" s="38"/>
      <c r="DF298" s="38"/>
      <c r="DG298" s="38"/>
      <c r="DH298" s="38"/>
      <c r="DI298" s="38"/>
      <c r="DJ298" s="38"/>
      <c r="DK298" s="38"/>
      <c r="DL298" s="38"/>
      <c r="DM298" s="38"/>
      <c r="DN298" s="38"/>
      <c r="DO298" s="38"/>
      <c r="DP298" s="38"/>
      <c r="DQ298" s="38"/>
      <c r="DR298" s="38"/>
      <c r="DS298" s="38"/>
      <c r="DT298" s="38"/>
      <c r="DU298" s="38"/>
      <c r="DV298" s="38"/>
      <c r="DW298" s="38"/>
      <c r="DX298" s="38"/>
      <c r="DY298" s="38"/>
      <c r="DZ298" s="38"/>
      <c r="EA298" s="38"/>
      <c r="EB298" s="38"/>
      <c r="EC298" s="38"/>
      <c r="ED298" s="38"/>
      <c r="EE298" s="38"/>
      <c r="EF298" s="38"/>
      <c r="EG298" s="38"/>
      <c r="EH298" s="38"/>
      <c r="EI298" s="38"/>
      <c r="EJ298" s="38"/>
      <c r="EK298" s="38"/>
      <c r="EL298" s="38"/>
      <c r="EM298" s="38"/>
      <c r="EN298" s="38"/>
      <c r="EO298" s="38"/>
      <c r="EP298" s="38"/>
      <c r="EQ298" s="38"/>
      <c r="ER298" s="38"/>
      <c r="ES298" s="38"/>
      <c r="ET298" s="38"/>
      <c r="EU298" s="38"/>
      <c r="EV298" s="38"/>
      <c r="EW298" s="38"/>
      <c r="EX298" s="38"/>
      <c r="EY298" s="38"/>
      <c r="EZ298" s="38"/>
      <c r="FA298" s="38"/>
      <c r="FB298" s="38"/>
      <c r="FC298" s="38"/>
      <c r="FD298" s="38"/>
      <c r="FE298" s="38"/>
      <c r="FF298" s="38"/>
      <c r="FG298" s="38"/>
      <c r="FH298" s="38"/>
      <c r="FI298" s="38"/>
      <c r="FJ298" s="38"/>
      <c r="FK298" s="38"/>
      <c r="FL298" s="38"/>
      <c r="FM298" s="38"/>
      <c r="FN298" s="38"/>
      <c r="FO298" s="38"/>
      <c r="FP298" s="38"/>
      <c r="FQ298" s="38"/>
      <c r="FR298" s="38"/>
      <c r="FS298" s="38"/>
      <c r="FT298" s="38"/>
      <c r="FU298" s="38"/>
      <c r="FV298" s="38"/>
      <c r="FW298" s="38"/>
      <c r="FX298" s="38"/>
      <c r="FY298" s="38"/>
      <c r="FZ298" s="38"/>
      <c r="GA298" s="38"/>
      <c r="GB298" s="38"/>
      <c r="GC298" s="38"/>
      <c r="GD298" s="38"/>
      <c r="GE298" s="38"/>
      <c r="GF298" s="38"/>
      <c r="GG298" s="38"/>
      <c r="GH298" s="38"/>
      <c r="GI298" s="38"/>
      <c r="GJ298" s="38"/>
      <c r="GK298" s="38"/>
      <c r="GL298" s="38"/>
      <c r="GM298" s="38"/>
      <c r="GN298" s="38"/>
      <c r="GO298" s="38"/>
      <c r="GP298" s="38"/>
      <c r="GQ298" s="38"/>
      <c r="GR298" s="38"/>
      <c r="GS298" s="38"/>
      <c r="GT298" s="38"/>
      <c r="GU298" s="38"/>
      <c r="GV298" s="38"/>
      <c r="GW298" s="38"/>
      <c r="GX298" s="38"/>
      <c r="GY298" s="38"/>
      <c r="GZ298" s="38"/>
      <c r="HA298" s="38"/>
      <c r="HB298" s="38"/>
      <c r="HC298" s="38"/>
      <c r="HD298" s="38"/>
      <c r="HE298" s="38"/>
      <c r="HF298" s="38"/>
      <c r="HG298" s="38"/>
      <c r="HH298" s="38"/>
      <c r="HI298" s="38"/>
      <c r="HJ298" s="38"/>
      <c r="HK298" s="38"/>
      <c r="HL298" s="38"/>
      <c r="HM298" s="38"/>
      <c r="HN298" s="38"/>
      <c r="HO298" s="38"/>
      <c r="HP298" s="38"/>
      <c r="HQ298" s="38"/>
      <c r="HR298" s="38"/>
      <c r="HS298" s="38"/>
      <c r="HT298" s="38"/>
      <c r="HU298" s="38"/>
      <c r="HV298" s="38"/>
      <c r="HW298" s="38"/>
      <c r="HX298" s="38"/>
      <c r="HY298" s="38"/>
      <c r="HZ298" s="38"/>
      <c r="IA298" s="38"/>
      <c r="IB298" s="38"/>
      <c r="IC298" s="38"/>
      <c r="ID298" s="38"/>
      <c r="IE298" s="38"/>
      <c r="IF298" s="38"/>
      <c r="IG298" s="38"/>
    </row>
    <row r="299" spans="1:241" s="39" customFormat="1" x14ac:dyDescent="0.2">
      <c r="A299" s="7"/>
      <c r="B299" s="7"/>
      <c r="C299" s="7"/>
      <c r="D299" s="21"/>
      <c r="E299" s="65"/>
      <c r="F299" s="21"/>
      <c r="G299" s="7"/>
      <c r="H299" s="7"/>
      <c r="I299" s="66"/>
      <c r="J299" s="7"/>
      <c r="K299" s="66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  <c r="CS299" s="38"/>
      <c r="CT299" s="38"/>
      <c r="CU299" s="38"/>
      <c r="CV299" s="38"/>
      <c r="CW299" s="38"/>
      <c r="CX299" s="38"/>
      <c r="CY299" s="38"/>
      <c r="CZ299" s="38"/>
      <c r="DA299" s="38"/>
      <c r="DB299" s="38"/>
      <c r="DC299" s="38"/>
      <c r="DD299" s="38"/>
      <c r="DE299" s="38"/>
      <c r="DF299" s="38"/>
      <c r="DG299" s="38"/>
      <c r="DH299" s="38"/>
      <c r="DI299" s="38"/>
      <c r="DJ299" s="38"/>
      <c r="DK299" s="38"/>
      <c r="DL299" s="38"/>
      <c r="DM299" s="38"/>
      <c r="DN299" s="38"/>
      <c r="DO299" s="38"/>
      <c r="DP299" s="38"/>
      <c r="DQ299" s="38"/>
      <c r="DR299" s="38"/>
      <c r="DS299" s="38"/>
      <c r="DT299" s="38"/>
      <c r="DU299" s="38"/>
      <c r="DV299" s="38"/>
      <c r="DW299" s="38"/>
      <c r="DX299" s="38"/>
      <c r="DY299" s="38"/>
      <c r="DZ299" s="38"/>
      <c r="EA299" s="38"/>
      <c r="EB299" s="38"/>
      <c r="EC299" s="38"/>
      <c r="ED299" s="38"/>
      <c r="EE299" s="38"/>
      <c r="EF299" s="38"/>
      <c r="EG299" s="38"/>
      <c r="EH299" s="38"/>
      <c r="EI299" s="38"/>
      <c r="EJ299" s="38"/>
      <c r="EK299" s="38"/>
      <c r="EL299" s="38"/>
      <c r="EM299" s="38"/>
      <c r="EN299" s="38"/>
      <c r="EO299" s="38"/>
      <c r="EP299" s="38"/>
      <c r="EQ299" s="38"/>
      <c r="ER299" s="38"/>
      <c r="ES299" s="38"/>
      <c r="ET299" s="38"/>
      <c r="EU299" s="38"/>
      <c r="EV299" s="38"/>
      <c r="EW299" s="38"/>
      <c r="EX299" s="38"/>
      <c r="EY299" s="38"/>
      <c r="EZ299" s="38"/>
      <c r="FA299" s="38"/>
      <c r="FB299" s="38"/>
      <c r="FC299" s="38"/>
      <c r="FD299" s="38"/>
      <c r="FE299" s="38"/>
      <c r="FF299" s="38"/>
      <c r="FG299" s="38"/>
      <c r="FH299" s="38"/>
      <c r="FI299" s="38"/>
      <c r="FJ299" s="38"/>
      <c r="FK299" s="38"/>
      <c r="FL299" s="38"/>
      <c r="FM299" s="38"/>
      <c r="FN299" s="38"/>
      <c r="FO299" s="38"/>
      <c r="FP299" s="38"/>
      <c r="FQ299" s="38"/>
      <c r="FR299" s="38"/>
      <c r="FS299" s="38"/>
      <c r="FT299" s="38"/>
      <c r="FU299" s="38"/>
      <c r="FV299" s="38"/>
      <c r="FW299" s="38"/>
      <c r="FX299" s="38"/>
      <c r="FY299" s="38"/>
      <c r="FZ299" s="38"/>
      <c r="GA299" s="38"/>
      <c r="GB299" s="38"/>
      <c r="GC299" s="38"/>
      <c r="GD299" s="38"/>
      <c r="GE299" s="38"/>
      <c r="GF299" s="38"/>
      <c r="GG299" s="38"/>
      <c r="GH299" s="38"/>
      <c r="GI299" s="38"/>
      <c r="GJ299" s="38"/>
      <c r="GK299" s="38"/>
      <c r="GL299" s="38"/>
      <c r="GM299" s="38"/>
      <c r="GN299" s="38"/>
      <c r="GO299" s="38"/>
      <c r="GP299" s="38"/>
      <c r="GQ299" s="38"/>
      <c r="GR299" s="38"/>
      <c r="GS299" s="38"/>
      <c r="GT299" s="38"/>
      <c r="GU299" s="38"/>
      <c r="GV299" s="38"/>
      <c r="GW299" s="38"/>
      <c r="GX299" s="38"/>
      <c r="GY299" s="38"/>
      <c r="GZ299" s="38"/>
      <c r="HA299" s="38"/>
      <c r="HB299" s="38"/>
      <c r="HC299" s="38"/>
      <c r="HD299" s="38"/>
      <c r="HE299" s="38"/>
      <c r="HF299" s="38"/>
      <c r="HG299" s="38"/>
      <c r="HH299" s="38"/>
      <c r="HI299" s="38"/>
      <c r="HJ299" s="38"/>
      <c r="HK299" s="38"/>
      <c r="HL299" s="38"/>
      <c r="HM299" s="38"/>
      <c r="HN299" s="38"/>
      <c r="HO299" s="38"/>
      <c r="HP299" s="38"/>
      <c r="HQ299" s="38"/>
      <c r="HR299" s="38"/>
      <c r="HS299" s="38"/>
      <c r="HT299" s="38"/>
      <c r="HU299" s="38"/>
      <c r="HV299" s="38"/>
      <c r="HW299" s="38"/>
      <c r="HX299" s="38"/>
      <c r="HY299" s="38"/>
      <c r="HZ299" s="38"/>
      <c r="IA299" s="38"/>
      <c r="IB299" s="38"/>
      <c r="IC299" s="38"/>
      <c r="ID299" s="38"/>
      <c r="IE299" s="38"/>
      <c r="IF299" s="38"/>
      <c r="IG299" s="38"/>
    </row>
    <row r="300" spans="1:241" s="39" customFormat="1" x14ac:dyDescent="0.2">
      <c r="A300" s="7"/>
      <c r="B300" s="7"/>
      <c r="C300" s="7"/>
      <c r="D300" s="21"/>
      <c r="E300" s="65"/>
      <c r="F300" s="21"/>
      <c r="G300" s="7"/>
      <c r="H300" s="7"/>
      <c r="I300" s="66"/>
      <c r="J300" s="7"/>
      <c r="K300" s="66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  <c r="DB300" s="38"/>
      <c r="DC300" s="38"/>
      <c r="DD300" s="38"/>
      <c r="DE300" s="38"/>
      <c r="DF300" s="38"/>
      <c r="DG300" s="38"/>
      <c r="DH300" s="38"/>
      <c r="DI300" s="38"/>
      <c r="DJ300" s="38"/>
      <c r="DK300" s="38"/>
      <c r="DL300" s="38"/>
      <c r="DM300" s="38"/>
      <c r="DN300" s="38"/>
      <c r="DO300" s="38"/>
      <c r="DP300" s="38"/>
      <c r="DQ300" s="38"/>
      <c r="DR300" s="38"/>
      <c r="DS300" s="38"/>
      <c r="DT300" s="38"/>
      <c r="DU300" s="38"/>
      <c r="DV300" s="38"/>
      <c r="DW300" s="38"/>
      <c r="DX300" s="38"/>
      <c r="DY300" s="38"/>
      <c r="DZ300" s="38"/>
      <c r="EA300" s="38"/>
      <c r="EB300" s="38"/>
      <c r="EC300" s="38"/>
      <c r="ED300" s="38"/>
      <c r="EE300" s="38"/>
      <c r="EF300" s="38"/>
      <c r="EG300" s="38"/>
      <c r="EH300" s="38"/>
      <c r="EI300" s="38"/>
      <c r="EJ300" s="38"/>
      <c r="EK300" s="38"/>
      <c r="EL300" s="38"/>
      <c r="EM300" s="38"/>
      <c r="EN300" s="38"/>
      <c r="EO300" s="38"/>
      <c r="EP300" s="38"/>
      <c r="EQ300" s="38"/>
      <c r="ER300" s="38"/>
      <c r="ES300" s="38"/>
      <c r="ET300" s="38"/>
      <c r="EU300" s="38"/>
      <c r="EV300" s="38"/>
      <c r="EW300" s="38"/>
      <c r="EX300" s="38"/>
      <c r="EY300" s="38"/>
      <c r="EZ300" s="38"/>
      <c r="FA300" s="38"/>
      <c r="FB300" s="38"/>
      <c r="FC300" s="38"/>
      <c r="FD300" s="38"/>
      <c r="FE300" s="38"/>
      <c r="FF300" s="38"/>
      <c r="FG300" s="38"/>
      <c r="FH300" s="38"/>
      <c r="FI300" s="38"/>
      <c r="FJ300" s="38"/>
      <c r="FK300" s="38"/>
      <c r="FL300" s="38"/>
      <c r="FM300" s="38"/>
      <c r="FN300" s="38"/>
      <c r="FO300" s="38"/>
      <c r="FP300" s="38"/>
      <c r="FQ300" s="38"/>
      <c r="FR300" s="38"/>
      <c r="FS300" s="38"/>
      <c r="FT300" s="38"/>
      <c r="FU300" s="38"/>
      <c r="FV300" s="38"/>
      <c r="FW300" s="38"/>
      <c r="FX300" s="38"/>
      <c r="FY300" s="38"/>
      <c r="FZ300" s="38"/>
      <c r="GA300" s="38"/>
      <c r="GB300" s="38"/>
      <c r="GC300" s="38"/>
      <c r="GD300" s="38"/>
      <c r="GE300" s="38"/>
      <c r="GF300" s="38"/>
      <c r="GG300" s="38"/>
      <c r="GH300" s="38"/>
      <c r="GI300" s="38"/>
      <c r="GJ300" s="38"/>
      <c r="GK300" s="38"/>
      <c r="GL300" s="38"/>
      <c r="GM300" s="38"/>
      <c r="GN300" s="38"/>
      <c r="GO300" s="38"/>
      <c r="GP300" s="38"/>
      <c r="GQ300" s="38"/>
      <c r="GR300" s="38"/>
      <c r="GS300" s="38"/>
      <c r="GT300" s="38"/>
      <c r="GU300" s="38"/>
      <c r="GV300" s="38"/>
      <c r="GW300" s="38"/>
      <c r="GX300" s="38"/>
      <c r="GY300" s="38"/>
      <c r="GZ300" s="38"/>
      <c r="HA300" s="38"/>
      <c r="HB300" s="38"/>
      <c r="HC300" s="38"/>
      <c r="HD300" s="38"/>
      <c r="HE300" s="38"/>
      <c r="HF300" s="38"/>
      <c r="HG300" s="38"/>
      <c r="HH300" s="38"/>
      <c r="HI300" s="38"/>
      <c r="HJ300" s="38"/>
      <c r="HK300" s="38"/>
      <c r="HL300" s="38"/>
      <c r="HM300" s="38"/>
      <c r="HN300" s="38"/>
      <c r="HO300" s="38"/>
      <c r="HP300" s="38"/>
      <c r="HQ300" s="38"/>
      <c r="HR300" s="38"/>
      <c r="HS300" s="38"/>
      <c r="HT300" s="38"/>
      <c r="HU300" s="38"/>
      <c r="HV300" s="38"/>
      <c r="HW300" s="38"/>
      <c r="HX300" s="38"/>
      <c r="HY300" s="38"/>
      <c r="HZ300" s="38"/>
      <c r="IA300" s="38"/>
      <c r="IB300" s="38"/>
      <c r="IC300" s="38"/>
      <c r="ID300" s="38"/>
      <c r="IE300" s="38"/>
      <c r="IF300" s="38"/>
      <c r="IG300" s="38"/>
    </row>
    <row r="301" spans="1:241" s="39" customFormat="1" x14ac:dyDescent="0.2">
      <c r="A301" s="7"/>
      <c r="B301" s="7"/>
      <c r="C301" s="7"/>
      <c r="D301" s="21"/>
      <c r="E301" s="65"/>
      <c r="F301" s="21"/>
      <c r="G301" s="7"/>
      <c r="H301" s="7"/>
      <c r="I301" s="66"/>
      <c r="J301" s="7"/>
      <c r="K301" s="66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8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8"/>
      <c r="GE301" s="38"/>
      <c r="GF301" s="38"/>
      <c r="GG301" s="38"/>
      <c r="GH301" s="38"/>
      <c r="GI301" s="38"/>
      <c r="GJ301" s="38"/>
      <c r="GK301" s="38"/>
      <c r="GL301" s="38"/>
      <c r="GM301" s="38"/>
      <c r="GN301" s="38"/>
      <c r="GO301" s="38"/>
      <c r="GP301" s="38"/>
      <c r="GQ301" s="38"/>
      <c r="GR301" s="38"/>
      <c r="GS301" s="38"/>
      <c r="GT301" s="38"/>
      <c r="GU301" s="38"/>
      <c r="GV301" s="38"/>
      <c r="GW301" s="38"/>
      <c r="GX301" s="38"/>
      <c r="GY301" s="38"/>
      <c r="GZ301" s="38"/>
      <c r="HA301" s="38"/>
      <c r="HB301" s="38"/>
      <c r="HC301" s="38"/>
      <c r="HD301" s="38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  <c r="IB301" s="38"/>
      <c r="IC301" s="38"/>
      <c r="ID301" s="38"/>
      <c r="IE301" s="38"/>
      <c r="IF301" s="38"/>
      <c r="IG301" s="38"/>
    </row>
    <row r="302" spans="1:241" s="39" customFormat="1" x14ac:dyDescent="0.2">
      <c r="A302" s="7"/>
      <c r="B302" s="7"/>
      <c r="C302" s="7"/>
      <c r="D302" s="21"/>
      <c r="E302" s="65"/>
      <c r="F302" s="21"/>
      <c r="G302" s="7"/>
      <c r="H302" s="7"/>
      <c r="I302" s="66"/>
      <c r="J302" s="7"/>
      <c r="K302" s="66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ET302" s="38"/>
      <c r="EU302" s="38"/>
      <c r="EV302" s="38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8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8"/>
      <c r="GE302" s="38"/>
      <c r="GF302" s="38"/>
      <c r="GG302" s="38"/>
      <c r="GH302" s="38"/>
      <c r="GI302" s="38"/>
      <c r="GJ302" s="38"/>
      <c r="GK302" s="38"/>
      <c r="GL302" s="38"/>
      <c r="GM302" s="38"/>
      <c r="GN302" s="38"/>
      <c r="GO302" s="38"/>
      <c r="GP302" s="38"/>
      <c r="GQ302" s="38"/>
      <c r="GR302" s="38"/>
      <c r="GS302" s="38"/>
      <c r="GT302" s="38"/>
      <c r="GU302" s="38"/>
      <c r="GV302" s="38"/>
      <c r="GW302" s="38"/>
      <c r="GX302" s="38"/>
      <c r="GY302" s="38"/>
      <c r="GZ302" s="38"/>
      <c r="HA302" s="38"/>
      <c r="HB302" s="38"/>
      <c r="HC302" s="38"/>
      <c r="HD302" s="38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38"/>
      <c r="IA302" s="38"/>
      <c r="IB302" s="38"/>
      <c r="IC302" s="38"/>
      <c r="ID302" s="38"/>
      <c r="IE302" s="38"/>
      <c r="IF302" s="38"/>
      <c r="IG302" s="38"/>
    </row>
    <row r="303" spans="1:241" s="39" customFormat="1" x14ac:dyDescent="0.2">
      <c r="A303" s="7"/>
      <c r="B303" s="7"/>
      <c r="C303" s="7"/>
      <c r="D303" s="21"/>
      <c r="E303" s="65"/>
      <c r="F303" s="21"/>
      <c r="G303" s="7"/>
      <c r="H303" s="7"/>
      <c r="I303" s="66"/>
      <c r="J303" s="7"/>
      <c r="K303" s="66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  <c r="DB303" s="38"/>
      <c r="DC303" s="38"/>
      <c r="DD303" s="38"/>
      <c r="DE303" s="38"/>
      <c r="DF303" s="38"/>
      <c r="DG303" s="38"/>
      <c r="DH303" s="38"/>
      <c r="DI303" s="38"/>
      <c r="DJ303" s="38"/>
      <c r="DK303" s="38"/>
      <c r="DL303" s="38"/>
      <c r="DM303" s="38"/>
      <c r="DN303" s="38"/>
      <c r="DO303" s="38"/>
      <c r="DP303" s="38"/>
      <c r="DQ303" s="38"/>
      <c r="DR303" s="38"/>
      <c r="DS303" s="38"/>
      <c r="DT303" s="38"/>
      <c r="DU303" s="38"/>
      <c r="DV303" s="38"/>
      <c r="DW303" s="38"/>
      <c r="DX303" s="38"/>
      <c r="DY303" s="38"/>
      <c r="DZ303" s="38"/>
      <c r="EA303" s="38"/>
      <c r="EB303" s="38"/>
      <c r="EC303" s="38"/>
      <c r="ED303" s="38"/>
      <c r="EE303" s="38"/>
      <c r="EF303" s="38"/>
      <c r="EG303" s="38"/>
      <c r="EH303" s="38"/>
      <c r="EI303" s="38"/>
      <c r="EJ303" s="38"/>
      <c r="EK303" s="38"/>
      <c r="EL303" s="38"/>
      <c r="EM303" s="38"/>
      <c r="EN303" s="38"/>
      <c r="EO303" s="38"/>
      <c r="EP303" s="38"/>
      <c r="EQ303" s="38"/>
      <c r="ER303" s="38"/>
      <c r="ES303" s="38"/>
      <c r="ET303" s="38"/>
      <c r="EU303" s="38"/>
      <c r="EV303" s="38"/>
      <c r="EW303" s="38"/>
      <c r="EX303" s="38"/>
      <c r="EY303" s="38"/>
      <c r="EZ303" s="38"/>
      <c r="FA303" s="38"/>
      <c r="FB303" s="38"/>
      <c r="FC303" s="38"/>
      <c r="FD303" s="38"/>
      <c r="FE303" s="38"/>
      <c r="FF303" s="38"/>
      <c r="FG303" s="38"/>
      <c r="FH303" s="38"/>
      <c r="FI303" s="38"/>
      <c r="FJ303" s="38"/>
      <c r="FK303" s="38"/>
      <c r="FL303" s="38"/>
      <c r="FM303" s="38"/>
      <c r="FN303" s="38"/>
      <c r="FO303" s="38"/>
      <c r="FP303" s="38"/>
      <c r="FQ303" s="38"/>
      <c r="FR303" s="38"/>
      <c r="FS303" s="38"/>
      <c r="FT303" s="38"/>
      <c r="FU303" s="38"/>
      <c r="FV303" s="38"/>
      <c r="FW303" s="38"/>
      <c r="FX303" s="38"/>
      <c r="FY303" s="38"/>
      <c r="FZ303" s="38"/>
      <c r="GA303" s="38"/>
      <c r="GB303" s="38"/>
      <c r="GC303" s="38"/>
      <c r="GD303" s="38"/>
      <c r="GE303" s="38"/>
      <c r="GF303" s="38"/>
      <c r="GG303" s="38"/>
      <c r="GH303" s="38"/>
      <c r="GI303" s="38"/>
      <c r="GJ303" s="38"/>
      <c r="GK303" s="38"/>
      <c r="GL303" s="38"/>
      <c r="GM303" s="38"/>
      <c r="GN303" s="38"/>
      <c r="GO303" s="38"/>
      <c r="GP303" s="38"/>
      <c r="GQ303" s="38"/>
      <c r="GR303" s="38"/>
      <c r="GS303" s="38"/>
      <c r="GT303" s="38"/>
      <c r="GU303" s="38"/>
      <c r="GV303" s="38"/>
      <c r="GW303" s="38"/>
      <c r="GX303" s="38"/>
      <c r="GY303" s="38"/>
      <c r="GZ303" s="38"/>
      <c r="HA303" s="38"/>
      <c r="HB303" s="38"/>
      <c r="HC303" s="38"/>
      <c r="HD303" s="38"/>
      <c r="HE303" s="38"/>
      <c r="HF303" s="38"/>
      <c r="HG303" s="38"/>
      <c r="HH303" s="38"/>
      <c r="HI303" s="38"/>
      <c r="HJ303" s="38"/>
      <c r="HK303" s="38"/>
      <c r="HL303" s="38"/>
      <c r="HM303" s="38"/>
      <c r="HN303" s="38"/>
      <c r="HO303" s="38"/>
      <c r="HP303" s="38"/>
      <c r="HQ303" s="38"/>
      <c r="HR303" s="38"/>
      <c r="HS303" s="38"/>
      <c r="HT303" s="38"/>
      <c r="HU303" s="38"/>
      <c r="HV303" s="38"/>
      <c r="HW303" s="38"/>
      <c r="HX303" s="38"/>
      <c r="HY303" s="38"/>
      <c r="HZ303" s="38"/>
      <c r="IA303" s="38"/>
      <c r="IB303" s="38"/>
      <c r="IC303" s="38"/>
      <c r="ID303" s="38"/>
      <c r="IE303" s="38"/>
      <c r="IF303" s="38"/>
      <c r="IG303" s="38"/>
    </row>
    <row r="304" spans="1:241" s="39" customFormat="1" x14ac:dyDescent="0.2">
      <c r="A304" s="7"/>
      <c r="B304" s="7"/>
      <c r="C304" s="7"/>
      <c r="D304" s="21"/>
      <c r="E304" s="65"/>
      <c r="F304" s="21"/>
      <c r="G304" s="7"/>
      <c r="H304" s="7"/>
      <c r="I304" s="66"/>
      <c r="J304" s="7"/>
      <c r="K304" s="66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  <c r="DH304" s="38"/>
      <c r="DI304" s="38"/>
      <c r="DJ304" s="38"/>
      <c r="DK304" s="38"/>
      <c r="DL304" s="38"/>
      <c r="DM304" s="38"/>
      <c r="DN304" s="38"/>
      <c r="DO304" s="38"/>
      <c r="DP304" s="38"/>
      <c r="DQ304" s="38"/>
      <c r="DR304" s="38"/>
      <c r="DS304" s="38"/>
      <c r="DT304" s="38"/>
      <c r="DU304" s="38"/>
      <c r="DV304" s="38"/>
      <c r="DW304" s="38"/>
      <c r="DX304" s="38"/>
      <c r="DY304" s="38"/>
      <c r="DZ304" s="38"/>
      <c r="EA304" s="38"/>
      <c r="EB304" s="38"/>
      <c r="EC304" s="38"/>
      <c r="ED304" s="38"/>
      <c r="EE304" s="38"/>
      <c r="EF304" s="38"/>
      <c r="EG304" s="38"/>
      <c r="EH304" s="38"/>
      <c r="EI304" s="38"/>
      <c r="EJ304" s="38"/>
      <c r="EK304" s="38"/>
      <c r="EL304" s="38"/>
      <c r="EM304" s="38"/>
      <c r="EN304" s="38"/>
      <c r="EO304" s="38"/>
      <c r="EP304" s="38"/>
      <c r="EQ304" s="38"/>
      <c r="ER304" s="38"/>
      <c r="ES304" s="38"/>
      <c r="ET304" s="38"/>
      <c r="EU304" s="38"/>
      <c r="EV304" s="38"/>
      <c r="EW304" s="38"/>
      <c r="EX304" s="38"/>
      <c r="EY304" s="38"/>
      <c r="EZ304" s="38"/>
      <c r="FA304" s="38"/>
      <c r="FB304" s="38"/>
      <c r="FC304" s="38"/>
      <c r="FD304" s="38"/>
      <c r="FE304" s="38"/>
      <c r="FF304" s="38"/>
      <c r="FG304" s="38"/>
      <c r="FH304" s="38"/>
      <c r="FI304" s="38"/>
      <c r="FJ304" s="38"/>
      <c r="FK304" s="38"/>
      <c r="FL304" s="38"/>
      <c r="FM304" s="38"/>
      <c r="FN304" s="38"/>
      <c r="FO304" s="38"/>
      <c r="FP304" s="38"/>
      <c r="FQ304" s="38"/>
      <c r="FR304" s="38"/>
      <c r="FS304" s="38"/>
      <c r="FT304" s="38"/>
      <c r="FU304" s="38"/>
      <c r="FV304" s="38"/>
      <c r="FW304" s="38"/>
      <c r="FX304" s="38"/>
      <c r="FY304" s="38"/>
      <c r="FZ304" s="38"/>
      <c r="GA304" s="38"/>
      <c r="GB304" s="38"/>
      <c r="GC304" s="38"/>
      <c r="GD304" s="38"/>
      <c r="GE304" s="38"/>
      <c r="GF304" s="38"/>
      <c r="GG304" s="38"/>
      <c r="GH304" s="38"/>
      <c r="GI304" s="38"/>
      <c r="GJ304" s="38"/>
      <c r="GK304" s="38"/>
      <c r="GL304" s="38"/>
      <c r="GM304" s="38"/>
      <c r="GN304" s="38"/>
      <c r="GO304" s="38"/>
      <c r="GP304" s="38"/>
      <c r="GQ304" s="38"/>
      <c r="GR304" s="38"/>
      <c r="GS304" s="38"/>
      <c r="GT304" s="38"/>
      <c r="GU304" s="38"/>
      <c r="GV304" s="38"/>
      <c r="GW304" s="38"/>
      <c r="GX304" s="38"/>
      <c r="GY304" s="38"/>
      <c r="GZ304" s="38"/>
      <c r="HA304" s="38"/>
      <c r="HB304" s="38"/>
      <c r="HC304" s="38"/>
      <c r="HD304" s="38"/>
      <c r="HE304" s="38"/>
      <c r="HF304" s="38"/>
      <c r="HG304" s="38"/>
      <c r="HH304" s="38"/>
      <c r="HI304" s="38"/>
      <c r="HJ304" s="38"/>
      <c r="HK304" s="38"/>
      <c r="HL304" s="38"/>
      <c r="HM304" s="38"/>
      <c r="HN304" s="38"/>
      <c r="HO304" s="38"/>
      <c r="HP304" s="38"/>
      <c r="HQ304" s="38"/>
      <c r="HR304" s="38"/>
      <c r="HS304" s="38"/>
      <c r="HT304" s="38"/>
      <c r="HU304" s="38"/>
      <c r="HV304" s="38"/>
      <c r="HW304" s="38"/>
      <c r="HX304" s="38"/>
      <c r="HY304" s="38"/>
      <c r="HZ304" s="38"/>
      <c r="IA304" s="38"/>
      <c r="IB304" s="38"/>
      <c r="IC304" s="38"/>
      <c r="ID304" s="38"/>
      <c r="IE304" s="38"/>
      <c r="IF304" s="38"/>
      <c r="IG304" s="38"/>
    </row>
    <row r="305" spans="1:241" s="39" customFormat="1" x14ac:dyDescent="0.2">
      <c r="A305" s="7"/>
      <c r="B305" s="7"/>
      <c r="C305" s="7"/>
      <c r="D305" s="21"/>
      <c r="E305" s="65"/>
      <c r="F305" s="21"/>
      <c r="G305" s="7"/>
      <c r="H305" s="7"/>
      <c r="I305" s="66"/>
      <c r="J305" s="7"/>
      <c r="K305" s="66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  <c r="CW305" s="38"/>
      <c r="CX305" s="38"/>
      <c r="CY305" s="38"/>
      <c r="CZ305" s="38"/>
      <c r="DA305" s="38"/>
      <c r="DB305" s="38"/>
      <c r="DC305" s="38"/>
      <c r="DD305" s="38"/>
      <c r="DE305" s="38"/>
      <c r="DF305" s="38"/>
      <c r="DG305" s="38"/>
      <c r="DH305" s="38"/>
      <c r="DI305" s="38"/>
      <c r="DJ305" s="38"/>
      <c r="DK305" s="38"/>
      <c r="DL305" s="38"/>
      <c r="DM305" s="38"/>
      <c r="DN305" s="38"/>
      <c r="DO305" s="38"/>
      <c r="DP305" s="38"/>
      <c r="DQ305" s="38"/>
      <c r="DR305" s="38"/>
      <c r="DS305" s="38"/>
      <c r="DT305" s="38"/>
      <c r="DU305" s="38"/>
      <c r="DV305" s="38"/>
      <c r="DW305" s="38"/>
      <c r="DX305" s="38"/>
      <c r="DY305" s="38"/>
      <c r="DZ305" s="38"/>
      <c r="EA305" s="38"/>
      <c r="EB305" s="38"/>
      <c r="EC305" s="38"/>
      <c r="ED305" s="38"/>
      <c r="EE305" s="38"/>
      <c r="EF305" s="38"/>
      <c r="EG305" s="38"/>
      <c r="EH305" s="38"/>
      <c r="EI305" s="38"/>
      <c r="EJ305" s="38"/>
      <c r="EK305" s="38"/>
      <c r="EL305" s="38"/>
      <c r="EM305" s="38"/>
      <c r="EN305" s="38"/>
      <c r="EO305" s="38"/>
      <c r="EP305" s="38"/>
      <c r="EQ305" s="38"/>
      <c r="ER305" s="38"/>
      <c r="ES305" s="38"/>
      <c r="ET305" s="38"/>
      <c r="EU305" s="38"/>
      <c r="EV305" s="38"/>
      <c r="EW305" s="38"/>
      <c r="EX305" s="38"/>
      <c r="EY305" s="38"/>
      <c r="EZ305" s="38"/>
      <c r="FA305" s="38"/>
      <c r="FB305" s="38"/>
      <c r="FC305" s="38"/>
      <c r="FD305" s="38"/>
      <c r="FE305" s="38"/>
      <c r="FF305" s="38"/>
      <c r="FG305" s="38"/>
      <c r="FH305" s="38"/>
      <c r="FI305" s="38"/>
      <c r="FJ305" s="38"/>
      <c r="FK305" s="38"/>
      <c r="FL305" s="38"/>
      <c r="FM305" s="38"/>
      <c r="FN305" s="38"/>
      <c r="FO305" s="38"/>
      <c r="FP305" s="38"/>
      <c r="FQ305" s="38"/>
      <c r="FR305" s="38"/>
      <c r="FS305" s="38"/>
      <c r="FT305" s="38"/>
      <c r="FU305" s="38"/>
      <c r="FV305" s="38"/>
      <c r="FW305" s="38"/>
      <c r="FX305" s="38"/>
      <c r="FY305" s="38"/>
      <c r="FZ305" s="38"/>
      <c r="GA305" s="38"/>
      <c r="GB305" s="38"/>
      <c r="GC305" s="38"/>
      <c r="GD305" s="38"/>
      <c r="GE305" s="38"/>
      <c r="GF305" s="38"/>
      <c r="GG305" s="38"/>
      <c r="GH305" s="38"/>
      <c r="GI305" s="38"/>
      <c r="GJ305" s="38"/>
      <c r="GK305" s="38"/>
      <c r="GL305" s="38"/>
      <c r="GM305" s="38"/>
      <c r="GN305" s="38"/>
      <c r="GO305" s="38"/>
      <c r="GP305" s="38"/>
      <c r="GQ305" s="38"/>
      <c r="GR305" s="38"/>
      <c r="GS305" s="38"/>
      <c r="GT305" s="38"/>
      <c r="GU305" s="38"/>
      <c r="GV305" s="38"/>
      <c r="GW305" s="38"/>
      <c r="GX305" s="38"/>
      <c r="GY305" s="38"/>
      <c r="GZ305" s="38"/>
      <c r="HA305" s="38"/>
      <c r="HB305" s="38"/>
      <c r="HC305" s="38"/>
      <c r="HD305" s="38"/>
      <c r="HE305" s="38"/>
      <c r="HF305" s="38"/>
      <c r="HG305" s="38"/>
      <c r="HH305" s="38"/>
      <c r="HI305" s="38"/>
      <c r="HJ305" s="38"/>
      <c r="HK305" s="38"/>
      <c r="HL305" s="38"/>
      <c r="HM305" s="38"/>
      <c r="HN305" s="38"/>
      <c r="HO305" s="38"/>
      <c r="HP305" s="38"/>
      <c r="HQ305" s="38"/>
      <c r="HR305" s="38"/>
      <c r="HS305" s="38"/>
      <c r="HT305" s="38"/>
      <c r="HU305" s="38"/>
      <c r="HV305" s="38"/>
      <c r="HW305" s="38"/>
      <c r="HX305" s="38"/>
      <c r="HY305" s="38"/>
      <c r="HZ305" s="38"/>
      <c r="IA305" s="38"/>
      <c r="IB305" s="38"/>
      <c r="IC305" s="38"/>
      <c r="ID305" s="38"/>
      <c r="IE305" s="38"/>
      <c r="IF305" s="38"/>
      <c r="IG305" s="38"/>
    </row>
  </sheetData>
  <phoneticPr fontId="2" type="noConversion"/>
  <conditionalFormatting sqref="A14:K253">
    <cfRule type="expression" dxfId="0" priority="1" stopIfTrue="1">
      <formula>MOD(ROW(),2)=0</formula>
    </cfRule>
  </conditionalFormatting>
  <printOptions horizontalCentered="1"/>
  <pageMargins left="0.25" right="0.25" top="0.25" bottom="0.35" header="0.25" footer="0.25"/>
  <pageSetup scale="87" fitToHeight="100" orientation="portrait" r:id="rId1"/>
  <headerFooter alignWithMargins="0">
    <oddFooter>&amp;R&amp;"Goudy Old Style,Regular"Page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eparfa1</dc:creator>
  <cp:lastModifiedBy>Danita C King</cp:lastModifiedBy>
  <cp:lastPrinted>2019-01-28T17:06:07Z</cp:lastPrinted>
  <dcterms:created xsi:type="dcterms:W3CDTF">2003-01-16T20:34:14Z</dcterms:created>
  <dcterms:modified xsi:type="dcterms:W3CDTF">2020-03-06T16:11:33Z</dcterms:modified>
</cp:coreProperties>
</file>