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penn" sheetId="1" r:id="rId1"/>
  </sheets>
  <definedNames>
    <definedName name="\D">'c2a penn'!#REF!</definedName>
    <definedName name="\P">'c2a penn'!#REF!</definedName>
    <definedName name="DASH">'c2a penn'!#REF!</definedName>
    <definedName name="H_1">'c2a penn'!$A$3:$M$12</definedName>
    <definedName name="P_1">'c2a penn'!$A$13:$M$123</definedName>
    <definedName name="PAM">'c2a penn'!#REF!</definedName>
    <definedName name="_xlnm.Print_Titles" localSheetId="0">'c2a penn'!$1:$12</definedName>
    <definedName name="Print_Titles_MI">'c2a penn'!$3:$12</definedName>
    <definedName name="TEST">'c2a penn'!$A$13:$M$13</definedName>
  </definedNames>
  <calcPr fullCalcOnLoad="1"/>
</workbook>
</file>

<file path=xl/sharedStrings.xml><?xml version="1.0" encoding="utf-8"?>
<sst xmlns="http://schemas.openxmlformats.org/spreadsheetml/2006/main" count="186" uniqueCount="98">
  <si>
    <t>Related</t>
  </si>
  <si>
    <t>Supplies &amp;</t>
  </si>
  <si>
    <t>Total</t>
  </si>
  <si>
    <t>Wages</t>
  </si>
  <si>
    <t>Benefits</t>
  </si>
  <si>
    <t>Travel</t>
  </si>
  <si>
    <t>Expenses</t>
  </si>
  <si>
    <t>Equipment</t>
  </si>
  <si>
    <t/>
  </si>
  <si>
    <t xml:space="preserve"> </t>
  </si>
  <si>
    <t xml:space="preserve"> Educational and general:</t>
  </si>
  <si>
    <t xml:space="preserve"> Research--</t>
  </si>
  <si>
    <t xml:space="preserve"> Public service--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</si>
  <si>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</si>
  <si>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</si>
  <si>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</si>
  <si>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</si>
  <si>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Associate Executive Director for basic research</t>
  </si>
  <si>
    <t xml:space="preserve">     Human genomics </t>
  </si>
  <si>
    <t xml:space="preserve">        Total basic research</t>
  </si>
  <si>
    <t xml:space="preserve">   Clinical research-</t>
  </si>
  <si>
    <t xml:space="preserve">     Behavioral medicine</t>
  </si>
  <si>
    <t xml:space="preserve">     In-patient unit</t>
  </si>
  <si>
    <t xml:space="preserve">        Total clinical research</t>
  </si>
  <si>
    <t xml:space="preserve">          Total research</t>
  </si>
  <si>
    <t xml:space="preserve">     Division of education</t>
  </si>
  <si>
    <t xml:space="preserve">          Total public service</t>
  </si>
  <si>
    <t xml:space="preserve">   Basic research support-</t>
  </si>
  <si>
    <t xml:space="preserve">     Comparative biology core</t>
  </si>
  <si>
    <t xml:space="preserve">     Comparative metabolic core</t>
  </si>
  <si>
    <t xml:space="preserve">     Genomics core</t>
  </si>
  <si>
    <t xml:space="preserve">     Transgenics core</t>
  </si>
  <si>
    <t xml:space="preserve">        Total basic research support</t>
  </si>
  <si>
    <t xml:space="preserve">   Clinical research support-</t>
  </si>
  <si>
    <t xml:space="preserve">     Associate Executive Director for clinical research</t>
  </si>
  <si>
    <t xml:space="preserve">        Total clinical research support</t>
  </si>
  <si>
    <t xml:space="preserve">          Total academic support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</si>
  <si>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</si>
  <si>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</si>
  <si>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</si>
  <si>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</si>
  <si>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     Total institutional support </t>
  </si>
  <si>
    <t xml:space="preserve">          Total operation and maintenance of plant</t>
  </si>
  <si>
    <t xml:space="preserve">     Exercise testing</t>
  </si>
  <si>
    <t xml:space="preserve">            Total educational and general expenditures</t>
  </si>
  <si>
    <t xml:space="preserve">     Associate Executive Director for population science</t>
  </si>
  <si>
    <t xml:space="preserve">   Library</t>
  </si>
  <si>
    <t>ANALYSIS C-2A</t>
  </si>
  <si>
    <t>Current Unrestricted Fund Expenditures</t>
  </si>
  <si>
    <t xml:space="preserve">     Antioxidant and gene regulation laboratory</t>
  </si>
  <si>
    <t xml:space="preserve">        Total population science</t>
  </si>
  <si>
    <t>Population science-</t>
  </si>
  <si>
    <t xml:space="preserve">            Total expenditures and transfers</t>
  </si>
  <si>
    <t xml:space="preserve">     Associate Executive Director for administration</t>
  </si>
  <si>
    <t xml:space="preserve">     Intellectual property, legal, and regulatory affairs</t>
  </si>
  <si>
    <t xml:space="preserve">     Inflammation and neurodegeneration</t>
  </si>
  <si>
    <t xml:space="preserve">     Metabolism-body composition</t>
  </si>
  <si>
    <t xml:space="preserve">     Reproductive endocrinology and women's health</t>
  </si>
  <si>
    <t xml:space="preserve">     Biostatistics</t>
  </si>
  <si>
    <t xml:space="preserve">     Core services and resources</t>
  </si>
  <si>
    <t xml:space="preserve">     Oxidative stress and disease</t>
  </si>
  <si>
    <t xml:space="preserve">     Physical activity and ethnic minority health</t>
  </si>
  <si>
    <t xml:space="preserve">     Clinical biochemistry and metabolism</t>
  </si>
  <si>
    <t xml:space="preserve">     Executive Director</t>
  </si>
  <si>
    <t xml:space="preserve">     Sponsored projects</t>
  </si>
  <si>
    <t>For the year ended June 30, 2017</t>
  </si>
  <si>
    <t xml:space="preserve">     Nutrient sensor and adipocyte</t>
  </si>
  <si>
    <t xml:space="preserve">     Autonomic neuroscience </t>
  </si>
  <si>
    <t xml:space="preserve">     Autonomic neuroscience II</t>
  </si>
  <si>
    <t xml:space="preserve">     Neurosignaling</t>
  </si>
  <si>
    <t xml:space="preserve">     Neurobiology and nutrition</t>
  </si>
  <si>
    <t xml:space="preserve">     W. Hansel cancer prevention</t>
  </si>
  <si>
    <t xml:space="preserve">     Genetics of eating behavior</t>
  </si>
  <si>
    <t xml:space="preserve">     Epigenetics and nuclear reprogramming</t>
  </si>
  <si>
    <t xml:space="preserve">     Blood brain barrier II</t>
  </si>
  <si>
    <t xml:space="preserve">     Ubiquitin laboratory</t>
  </si>
  <si>
    <t xml:space="preserve">     Developmental biology</t>
  </si>
  <si>
    <t xml:space="preserve">     Central leptin signaling</t>
  </si>
  <si>
    <t xml:space="preserve">     Adipocyte biology</t>
  </si>
  <si>
    <t xml:space="preserve">     Neurobiology of metabolic dysfunction</t>
  </si>
  <si>
    <t xml:space="preserve">     Gene regulation and metabolism</t>
  </si>
  <si>
    <t xml:space="preserve">     Institute for dementia research</t>
  </si>
  <si>
    <t xml:space="preserve">     Associate executive director for clinical research</t>
  </si>
  <si>
    <t xml:space="preserve">     McIlhenny skeletal muscle</t>
  </si>
  <si>
    <t xml:space="preserve">     Diabetes and nutrition</t>
  </si>
  <si>
    <t xml:space="preserve">     Outpatient clinic unit II</t>
  </si>
  <si>
    <t xml:space="preserve">     Behavior technology laboratory</t>
  </si>
  <si>
    <t xml:space="preserve">     Contextual risk factors</t>
  </si>
  <si>
    <t xml:space="preserve">     Cell biology imaging and culture core</t>
  </si>
  <si>
    <t xml:space="preserve">     Administrative</t>
  </si>
  <si>
    <t xml:space="preserve">     Dietary assessment</t>
  </si>
  <si>
    <t xml:space="preserve">        Total population science support</t>
  </si>
  <si>
    <t xml:space="preserve">     External relations</t>
  </si>
  <si>
    <t xml:space="preserve">     General administration</t>
  </si>
  <si>
    <t xml:space="preserve">     Facilities management</t>
  </si>
  <si>
    <t>Salaries &amp;</t>
  </si>
  <si>
    <t xml:space="preserve">     Risk management</t>
  </si>
  <si>
    <t xml:space="preserve">   Populational science support-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</si>
</sst>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h:mm:ss\ AM/PM"/>
    <numFmt numFmtId="169" formatCode="[$-409]dddd\,\ mmmm\ dd\,\ yyyy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7" fontId="6" fillId="0" borderId="15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4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>
      <alignment vertical="center"/>
    </xf>
    <xf numFmtId="41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0" xfId="42" applyNumberFormat="1" applyFont="1" applyFill="1" applyBorder="1" applyAlignment="1">
      <alignment vertical="center"/>
    </xf>
    <xf numFmtId="165" fontId="6" fillId="0" borderId="0" xfId="44" applyNumberFormat="1" applyFont="1" applyFill="1" applyAlignment="1" applyProtection="1">
      <alignment vertical="center"/>
      <protection/>
    </xf>
    <xf numFmtId="41" fontId="6" fillId="0" borderId="11" xfId="42" applyNumberFormat="1" applyFont="1" applyFill="1" applyBorder="1" applyAlignment="1" applyProtection="1">
      <alignment vertical="center"/>
      <protection/>
    </xf>
    <xf numFmtId="37" fontId="7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7" tint="0.7999799847602844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0</xdr:rowOff>
    </xdr:from>
    <xdr:to>
      <xdr:col>0</xdr:col>
      <xdr:colOff>2371725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2324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137"/>
  <sheetViews>
    <sheetView showGridLines="0" tabSelected="1" defaultGridColor="0" zoomScale="110" zoomScaleNormal="110" zoomScaleSheetLayoutView="100" colorId="22" workbookViewId="0" topLeftCell="A1">
      <selection activeCell="A1" sqref="A1"/>
    </sheetView>
  </sheetViews>
  <sheetFormatPr defaultColWidth="9.140625" defaultRowHeight="12"/>
  <cols>
    <col min="1" max="1" width="44.140625" style="1" customWidth="1"/>
    <col min="2" max="2" width="1.57421875" style="1" customWidth="1"/>
    <col min="3" max="3" width="13.57421875" style="1" customWidth="1"/>
    <col min="4" max="4" width="1.57421875" style="1" customWidth="1"/>
    <col min="5" max="5" width="13.57421875" style="1" customWidth="1"/>
    <col min="6" max="6" width="1.57421875" style="1" customWidth="1"/>
    <col min="7" max="7" width="13.57421875" style="1" customWidth="1"/>
    <col min="8" max="8" width="1.57421875" style="1" customWidth="1"/>
    <col min="9" max="9" width="13.57421875" style="1" customWidth="1"/>
    <col min="10" max="10" width="1.57421875" style="1" customWidth="1"/>
    <col min="11" max="11" width="13.57421875" style="1" customWidth="1"/>
    <col min="12" max="12" width="1.57421875" style="1" customWidth="1"/>
    <col min="13" max="13" width="13.57421875" style="1" customWidth="1"/>
    <col min="14" max="16384" width="9.00390625" style="1" customWidth="1"/>
  </cols>
  <sheetData>
    <row r="1" spans="1:253" s="4" customFormat="1" ht="12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s="5" customFormat="1" ht="10.5" customHeight="1">
      <c r="A2" s="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1:253" s="5" customFormat="1" ht="16.5">
      <c r="A3" s="38"/>
      <c r="B3" s="8"/>
      <c r="C3" s="37" t="s">
        <v>47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53" s="5" customFormat="1" ht="8.25" customHeight="1">
      <c r="A4" s="38"/>
      <c r="B4" s="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s="5" customFormat="1" ht="16.5">
      <c r="A5" s="38"/>
      <c r="B5" s="9"/>
      <c r="C5" s="37" t="s">
        <v>48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s="5" customFormat="1" ht="16.5">
      <c r="A6" s="38"/>
      <c r="B6" s="8"/>
      <c r="C6" s="37" t="s">
        <v>65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5" customFormat="1" ht="10.5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:253" s="4" customFormat="1" ht="12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s="4" customFormat="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13" s="29" customFormat="1" ht="13.5">
      <c r="A10" s="15"/>
      <c r="B10" s="15"/>
      <c r="C10" s="15"/>
      <c r="D10" s="15"/>
      <c r="E10" s="26" t="s">
        <v>95</v>
      </c>
      <c r="F10" s="15"/>
      <c r="G10" s="26" t="s">
        <v>0</v>
      </c>
      <c r="H10" s="15"/>
      <c r="I10" s="15"/>
      <c r="J10" s="15"/>
      <c r="K10" s="26" t="s">
        <v>1</v>
      </c>
      <c r="L10" s="15"/>
      <c r="M10" s="15"/>
    </row>
    <row r="11" spans="1:13" s="29" customFormat="1" ht="12.75" customHeight="1">
      <c r="A11" s="15"/>
      <c r="B11" s="15"/>
      <c r="C11" s="27" t="s">
        <v>2</v>
      </c>
      <c r="D11" s="28"/>
      <c r="E11" s="27" t="s">
        <v>3</v>
      </c>
      <c r="F11" s="28"/>
      <c r="G11" s="27" t="s">
        <v>4</v>
      </c>
      <c r="H11" s="28"/>
      <c r="I11" s="27" t="s">
        <v>5</v>
      </c>
      <c r="J11" s="28"/>
      <c r="K11" s="27" t="s">
        <v>6</v>
      </c>
      <c r="L11" s="28"/>
      <c r="M11" s="27" t="s">
        <v>7</v>
      </c>
    </row>
    <row r="12" spans="1:13" s="19" customFormat="1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9" customFormat="1" ht="13.5" customHeight="1">
      <c r="A13" s="16" t="s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s="19" customFormat="1" ht="9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s="19" customFormat="1" ht="13.5" customHeight="1">
      <c r="A15" s="16" t="s">
        <v>11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19" customFormat="1" ht="13.5" customHeight="1">
      <c r="A16" s="16" t="s">
        <v>16</v>
      </c>
      <c r="B16" s="17" t="s">
        <v>8</v>
      </c>
      <c r="C16" s="16"/>
      <c r="D16" s="16"/>
      <c r="E16" s="16" t="s">
        <v>8</v>
      </c>
      <c r="F16" s="16" t="s">
        <v>8</v>
      </c>
      <c r="G16" s="16" t="s">
        <v>8</v>
      </c>
      <c r="H16" s="16" t="s">
        <v>8</v>
      </c>
      <c r="I16" s="16" t="s">
        <v>8</v>
      </c>
      <c r="J16" s="16" t="s">
        <v>8</v>
      </c>
      <c r="K16" s="16" t="s">
        <v>8</v>
      </c>
      <c r="L16" s="16" t="s">
        <v>8</v>
      </c>
      <c r="M16" s="16" t="s">
        <v>8</v>
      </c>
    </row>
    <row r="17" spans="1:13" s="19" customFormat="1" ht="13.5" customHeight="1">
      <c r="A17" s="16" t="s">
        <v>17</v>
      </c>
      <c r="B17" s="17"/>
      <c r="C17" s="30">
        <f aca="true" t="shared" si="0" ref="C17:C37">SUM(E17:M17)</f>
        <v>535011</v>
      </c>
      <c r="D17" s="30"/>
      <c r="E17" s="30">
        <v>78501</v>
      </c>
      <c r="F17" s="30"/>
      <c r="G17" s="30">
        <v>24868</v>
      </c>
      <c r="H17" s="30"/>
      <c r="I17" s="30">
        <v>4154</v>
      </c>
      <c r="J17" s="30"/>
      <c r="K17" s="30">
        <v>427488</v>
      </c>
      <c r="L17" s="30"/>
      <c r="M17" s="30">
        <v>0</v>
      </c>
    </row>
    <row r="18" spans="1:13" s="19" customFormat="1" ht="13.5" customHeight="1">
      <c r="A18" s="16" t="s">
        <v>78</v>
      </c>
      <c r="B18" s="17"/>
      <c r="C18" s="16">
        <f t="shared" si="0"/>
        <v>2666</v>
      </c>
      <c r="D18" s="16">
        <v>0</v>
      </c>
      <c r="E18" s="16">
        <v>-1013</v>
      </c>
      <c r="F18" s="16"/>
      <c r="G18" s="16">
        <v>3679</v>
      </c>
      <c r="H18" s="16"/>
      <c r="I18" s="16">
        <v>0</v>
      </c>
      <c r="J18" s="16"/>
      <c r="K18" s="16">
        <v>0</v>
      </c>
      <c r="L18" s="16"/>
      <c r="M18" s="16">
        <v>0</v>
      </c>
    </row>
    <row r="19" spans="1:13" s="19" customFormat="1" ht="13.5" customHeight="1">
      <c r="A19" s="16" t="s">
        <v>49</v>
      </c>
      <c r="B19" s="17"/>
      <c r="C19" s="16">
        <f t="shared" si="0"/>
        <v>119613</v>
      </c>
      <c r="D19" s="16"/>
      <c r="E19" s="16">
        <v>96492</v>
      </c>
      <c r="F19" s="16"/>
      <c r="G19" s="16">
        <v>23121</v>
      </c>
      <c r="H19" s="16"/>
      <c r="I19" s="16">
        <v>0</v>
      </c>
      <c r="J19" s="16"/>
      <c r="K19" s="16">
        <v>0</v>
      </c>
      <c r="L19" s="16"/>
      <c r="M19" s="16">
        <v>0</v>
      </c>
    </row>
    <row r="20" spans="1:13" s="19" customFormat="1" ht="13.5" customHeight="1">
      <c r="A20" s="16" t="s">
        <v>67</v>
      </c>
      <c r="B20" s="17"/>
      <c r="C20" s="16">
        <f t="shared" si="0"/>
        <v>40055</v>
      </c>
      <c r="D20" s="16"/>
      <c r="E20" s="16">
        <v>32312</v>
      </c>
      <c r="F20" s="16"/>
      <c r="G20" s="16">
        <v>7743</v>
      </c>
      <c r="H20" s="16"/>
      <c r="I20" s="16">
        <v>0</v>
      </c>
      <c r="J20" s="16"/>
      <c r="K20" s="16">
        <v>0</v>
      </c>
      <c r="L20" s="16"/>
      <c r="M20" s="16">
        <v>0</v>
      </c>
    </row>
    <row r="21" spans="1:13" s="19" customFormat="1" ht="13.5" customHeight="1">
      <c r="A21" s="16" t="s">
        <v>68</v>
      </c>
      <c r="B21" s="17"/>
      <c r="C21" s="16">
        <f t="shared" si="0"/>
        <v>132168</v>
      </c>
      <c r="D21" s="16"/>
      <c r="E21" s="16">
        <v>106196</v>
      </c>
      <c r="F21" s="16"/>
      <c r="G21" s="16">
        <v>25446</v>
      </c>
      <c r="H21" s="16"/>
      <c r="I21" s="16">
        <v>0</v>
      </c>
      <c r="J21" s="16"/>
      <c r="K21" s="16">
        <v>526</v>
      </c>
      <c r="L21" s="16"/>
      <c r="M21" s="16">
        <v>0</v>
      </c>
    </row>
    <row r="22" spans="1:13" s="19" customFormat="1" ht="13.5" customHeight="1">
      <c r="A22" s="16" t="s">
        <v>74</v>
      </c>
      <c r="B22" s="17"/>
      <c r="C22" s="16">
        <f t="shared" si="0"/>
        <v>212287</v>
      </c>
      <c r="D22" s="16"/>
      <c r="E22" s="16">
        <v>171252</v>
      </c>
      <c r="F22" s="16"/>
      <c r="G22" s="16">
        <v>41035</v>
      </c>
      <c r="H22" s="16"/>
      <c r="I22" s="16">
        <v>0</v>
      </c>
      <c r="J22" s="16"/>
      <c r="K22" s="16">
        <v>0</v>
      </c>
      <c r="L22" s="16"/>
      <c r="M22" s="16">
        <v>0</v>
      </c>
    </row>
    <row r="23" spans="1:13" s="19" customFormat="1" ht="13.5" customHeight="1">
      <c r="A23" s="16" t="s">
        <v>77</v>
      </c>
      <c r="B23" s="17"/>
      <c r="C23" s="16">
        <f t="shared" si="0"/>
        <v>29843</v>
      </c>
      <c r="D23" s="16"/>
      <c r="E23" s="16">
        <v>24074</v>
      </c>
      <c r="F23" s="16"/>
      <c r="G23" s="16">
        <v>5769</v>
      </c>
      <c r="H23" s="16"/>
      <c r="I23" s="16">
        <v>0</v>
      </c>
      <c r="J23" s="16"/>
      <c r="K23" s="16">
        <v>0</v>
      </c>
      <c r="L23" s="16"/>
      <c r="M23" s="16">
        <v>0</v>
      </c>
    </row>
    <row r="24" spans="1:13" s="19" customFormat="1" ht="13.5" customHeight="1">
      <c r="A24" s="16" t="s">
        <v>76</v>
      </c>
      <c r="B24" s="17"/>
      <c r="C24" s="16">
        <f t="shared" si="0"/>
        <v>21803</v>
      </c>
      <c r="D24" s="16"/>
      <c r="E24" s="16">
        <v>17588</v>
      </c>
      <c r="F24" s="16"/>
      <c r="G24" s="16">
        <v>4215</v>
      </c>
      <c r="H24" s="16"/>
      <c r="I24" s="16">
        <v>0</v>
      </c>
      <c r="J24" s="16"/>
      <c r="K24" s="16">
        <v>0</v>
      </c>
      <c r="L24" s="16"/>
      <c r="M24" s="16">
        <v>0</v>
      </c>
    </row>
    <row r="25" spans="1:13" s="19" customFormat="1" ht="13.5" customHeight="1">
      <c r="A25" s="16" t="s">
        <v>73</v>
      </c>
      <c r="B25" s="17"/>
      <c r="C25" s="16">
        <f t="shared" si="0"/>
        <v>94326</v>
      </c>
      <c r="D25" s="16"/>
      <c r="E25" s="16">
        <v>75905</v>
      </c>
      <c r="F25" s="16"/>
      <c r="G25" s="16">
        <v>18188</v>
      </c>
      <c r="H25" s="16"/>
      <c r="I25" s="16">
        <v>0</v>
      </c>
      <c r="J25" s="16"/>
      <c r="K25" s="16">
        <v>233</v>
      </c>
      <c r="L25" s="16"/>
      <c r="M25" s="16">
        <v>0</v>
      </c>
    </row>
    <row r="26" spans="1:13" s="19" customFormat="1" ht="13.5" customHeight="1">
      <c r="A26" s="16" t="s">
        <v>80</v>
      </c>
      <c r="B26" s="17"/>
      <c r="C26" s="16">
        <f t="shared" si="0"/>
        <v>2563</v>
      </c>
      <c r="D26" s="16"/>
      <c r="E26" s="16">
        <v>0</v>
      </c>
      <c r="F26" s="16"/>
      <c r="G26" s="16">
        <v>2563</v>
      </c>
      <c r="H26" s="16"/>
      <c r="I26" s="16">
        <v>0</v>
      </c>
      <c r="J26" s="16"/>
      <c r="K26" s="16">
        <v>0</v>
      </c>
      <c r="L26" s="16"/>
      <c r="M26" s="16">
        <v>0</v>
      </c>
    </row>
    <row r="27" spans="1:13" s="19" customFormat="1" ht="13.5" customHeight="1">
      <c r="A27" s="16" t="s">
        <v>72</v>
      </c>
      <c r="B27" s="17"/>
      <c r="C27" s="16">
        <f t="shared" si="0"/>
        <v>75509</v>
      </c>
      <c r="D27" s="16"/>
      <c r="E27" s="16">
        <v>43773</v>
      </c>
      <c r="F27" s="16"/>
      <c r="G27" s="16">
        <v>31736</v>
      </c>
      <c r="H27" s="16"/>
      <c r="I27" s="16">
        <v>0</v>
      </c>
      <c r="J27" s="16"/>
      <c r="K27" s="16">
        <v>0</v>
      </c>
      <c r="L27" s="16"/>
      <c r="M27" s="16">
        <v>0</v>
      </c>
    </row>
    <row r="28" spans="1:13" s="19" customFormat="1" ht="13.5" customHeight="1">
      <c r="A28" s="16" t="s">
        <v>18</v>
      </c>
      <c r="B28" s="17" t="s">
        <v>8</v>
      </c>
      <c r="C28" s="16">
        <f t="shared" si="0"/>
        <v>402725</v>
      </c>
      <c r="D28" s="16"/>
      <c r="E28" s="16">
        <v>324071</v>
      </c>
      <c r="F28" s="16"/>
      <c r="G28" s="16">
        <v>77654</v>
      </c>
      <c r="H28" s="16"/>
      <c r="I28" s="16">
        <v>600</v>
      </c>
      <c r="J28" s="16"/>
      <c r="K28" s="16">
        <v>400</v>
      </c>
      <c r="L28" s="16"/>
      <c r="M28" s="16">
        <v>0</v>
      </c>
    </row>
    <row r="29" spans="1:13" s="19" customFormat="1" ht="13.5" customHeight="1">
      <c r="A29" s="16" t="s">
        <v>55</v>
      </c>
      <c r="B29" s="17"/>
      <c r="C29" s="16">
        <f t="shared" si="0"/>
        <v>69557</v>
      </c>
      <c r="D29" s="16"/>
      <c r="E29" s="16">
        <v>55624</v>
      </c>
      <c r="F29" s="16"/>
      <c r="G29" s="16">
        <v>13329</v>
      </c>
      <c r="H29" s="16"/>
      <c r="I29" s="16">
        <v>0</v>
      </c>
      <c r="J29" s="16"/>
      <c r="K29" s="16">
        <v>604</v>
      </c>
      <c r="L29" s="16"/>
      <c r="M29" s="16">
        <v>0</v>
      </c>
    </row>
    <row r="30" spans="1:13" s="19" customFormat="1" ht="13.5" customHeight="1">
      <c r="A30" s="16" t="s">
        <v>70</v>
      </c>
      <c r="B30" s="17"/>
      <c r="C30" s="16">
        <f t="shared" si="0"/>
        <v>173612</v>
      </c>
      <c r="D30" s="16"/>
      <c r="E30" s="16">
        <v>133810</v>
      </c>
      <c r="F30" s="16"/>
      <c r="G30" s="16">
        <v>39802</v>
      </c>
      <c r="H30" s="16"/>
      <c r="I30" s="16">
        <v>0</v>
      </c>
      <c r="J30" s="16"/>
      <c r="K30" s="16">
        <v>0</v>
      </c>
      <c r="L30" s="16"/>
      <c r="M30" s="16">
        <v>0</v>
      </c>
    </row>
    <row r="31" spans="1:13" s="19" customFormat="1" ht="13.5" customHeight="1">
      <c r="A31" s="16" t="s">
        <v>79</v>
      </c>
      <c r="B31" s="17"/>
      <c r="C31" s="16">
        <f t="shared" si="0"/>
        <v>66312</v>
      </c>
      <c r="D31" s="16"/>
      <c r="E31" s="16">
        <v>48000</v>
      </c>
      <c r="F31" s="16"/>
      <c r="G31" s="16">
        <v>18312</v>
      </c>
      <c r="H31" s="16"/>
      <c r="I31" s="16">
        <v>0</v>
      </c>
      <c r="J31" s="16"/>
      <c r="K31" s="16">
        <v>0</v>
      </c>
      <c r="L31" s="16"/>
      <c r="M31" s="16">
        <v>0</v>
      </c>
    </row>
    <row r="32" spans="1:13" s="19" customFormat="1" ht="13.5" customHeight="1">
      <c r="A32" s="16" t="s">
        <v>69</v>
      </c>
      <c r="B32" s="17" t="s">
        <v>8</v>
      </c>
      <c r="C32" s="16">
        <f t="shared" si="0"/>
        <v>151184</v>
      </c>
      <c r="D32" s="16"/>
      <c r="E32" s="16">
        <v>121960</v>
      </c>
      <c r="F32" s="16"/>
      <c r="G32" s="16">
        <v>29224</v>
      </c>
      <c r="H32" s="16"/>
      <c r="I32" s="16">
        <v>0</v>
      </c>
      <c r="J32" s="16"/>
      <c r="K32" s="16">
        <v>0</v>
      </c>
      <c r="L32" s="16"/>
      <c r="M32" s="16">
        <v>0</v>
      </c>
    </row>
    <row r="33" spans="1:13" s="19" customFormat="1" ht="13.5" customHeight="1">
      <c r="A33" s="16" t="s">
        <v>66</v>
      </c>
      <c r="B33" s="17"/>
      <c r="C33" s="16">
        <f t="shared" si="0"/>
        <v>70082</v>
      </c>
      <c r="D33" s="16"/>
      <c r="E33" s="16">
        <v>55456</v>
      </c>
      <c r="F33" s="16"/>
      <c r="G33" s="16">
        <v>12070</v>
      </c>
      <c r="H33" s="16"/>
      <c r="I33" s="16">
        <v>0</v>
      </c>
      <c r="J33" s="16"/>
      <c r="K33" s="16">
        <v>2556</v>
      </c>
      <c r="L33" s="16"/>
      <c r="M33" s="16">
        <v>0</v>
      </c>
    </row>
    <row r="34" spans="1:13" s="19" customFormat="1" ht="13.5" customHeight="1">
      <c r="A34" s="16" t="s">
        <v>60</v>
      </c>
      <c r="B34" s="17"/>
      <c r="C34" s="16">
        <f t="shared" si="0"/>
        <v>117764</v>
      </c>
      <c r="D34" s="16"/>
      <c r="E34" s="16">
        <v>95000</v>
      </c>
      <c r="F34" s="16"/>
      <c r="G34" s="16">
        <v>22764</v>
      </c>
      <c r="H34" s="16"/>
      <c r="I34" s="16">
        <v>0</v>
      </c>
      <c r="J34" s="16"/>
      <c r="K34" s="16">
        <v>0</v>
      </c>
      <c r="L34" s="16"/>
      <c r="M34" s="16">
        <v>0</v>
      </c>
    </row>
    <row r="35" spans="1:13" s="19" customFormat="1" ht="13.5" customHeight="1">
      <c r="A35" s="16" t="s">
        <v>31</v>
      </c>
      <c r="B35" s="17"/>
      <c r="C35" s="16">
        <f t="shared" si="0"/>
        <v>69777</v>
      </c>
      <c r="D35" s="16"/>
      <c r="E35" s="16">
        <v>35309</v>
      </c>
      <c r="F35" s="16"/>
      <c r="G35" s="16">
        <v>8461</v>
      </c>
      <c r="H35" s="16"/>
      <c r="I35" s="16">
        <v>0</v>
      </c>
      <c r="J35" s="16"/>
      <c r="K35" s="16">
        <v>26007</v>
      </c>
      <c r="L35" s="16"/>
      <c r="M35" s="16">
        <v>0</v>
      </c>
    </row>
    <row r="36" spans="1:13" s="19" customFormat="1" ht="13.5" customHeight="1">
      <c r="A36" s="16" t="s">
        <v>75</v>
      </c>
      <c r="B36" s="17"/>
      <c r="C36" s="16">
        <f t="shared" si="0"/>
        <v>1947</v>
      </c>
      <c r="D36" s="20"/>
      <c r="E36" s="20">
        <v>0</v>
      </c>
      <c r="F36" s="20"/>
      <c r="G36" s="20">
        <v>1947</v>
      </c>
      <c r="H36" s="20"/>
      <c r="I36" s="20">
        <v>0</v>
      </c>
      <c r="J36" s="20"/>
      <c r="K36" s="20">
        <v>0</v>
      </c>
      <c r="L36" s="20"/>
      <c r="M36" s="20">
        <v>0</v>
      </c>
    </row>
    <row r="37" spans="1:13" s="19" customFormat="1" ht="13.5" customHeight="1">
      <c r="A37" s="16" t="s">
        <v>71</v>
      </c>
      <c r="B37" s="17"/>
      <c r="C37" s="21">
        <f t="shared" si="0"/>
        <v>11499</v>
      </c>
      <c r="D37" s="16"/>
      <c r="E37" s="23">
        <v>0</v>
      </c>
      <c r="F37" s="16"/>
      <c r="G37" s="23">
        <v>11499</v>
      </c>
      <c r="H37" s="16"/>
      <c r="I37" s="23">
        <v>0</v>
      </c>
      <c r="J37" s="16"/>
      <c r="K37" s="23">
        <v>0</v>
      </c>
      <c r="L37" s="16"/>
      <c r="M37" s="23">
        <v>0</v>
      </c>
    </row>
    <row r="38" spans="1:13" s="19" customFormat="1" ht="9.75" customHeight="1">
      <c r="A38" s="16"/>
      <c r="B38" s="17"/>
      <c r="C38" s="20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s="19" customFormat="1" ht="13.5" customHeight="1">
      <c r="A39" s="16" t="s">
        <v>19</v>
      </c>
      <c r="B39" s="17"/>
      <c r="C39" s="18">
        <f>SUM(C17:C37)</f>
        <v>2400303</v>
      </c>
      <c r="D39" s="16"/>
      <c r="E39" s="18">
        <f>SUM(E17:E37)</f>
        <v>1514310</v>
      </c>
      <c r="F39" s="16"/>
      <c r="G39" s="18">
        <f>SUM(G17:G37)</f>
        <v>423425</v>
      </c>
      <c r="H39" s="16"/>
      <c r="I39" s="18">
        <f>SUM(I17:I37)</f>
        <v>4754</v>
      </c>
      <c r="J39" s="16"/>
      <c r="K39" s="18">
        <f>SUM(K17:K37)</f>
        <v>457814</v>
      </c>
      <c r="L39" s="16"/>
      <c r="M39" s="18">
        <f>SUM(M17:M37)</f>
        <v>0</v>
      </c>
    </row>
    <row r="40" spans="1:13" s="19" customFormat="1" ht="9.75" customHeight="1">
      <c r="A40" s="16"/>
      <c r="B40" s="17"/>
      <c r="C40" s="20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s="19" customFormat="1" ht="13.5" customHeight="1">
      <c r="A41" s="16" t="s">
        <v>20</v>
      </c>
      <c r="B41" s="17" t="s">
        <v>8</v>
      </c>
      <c r="C41" s="16"/>
      <c r="D41" s="16"/>
      <c r="E41" s="16" t="s">
        <v>8</v>
      </c>
      <c r="F41" s="16" t="s">
        <v>8</v>
      </c>
      <c r="G41" s="16" t="s">
        <v>8</v>
      </c>
      <c r="H41" s="16" t="s">
        <v>8</v>
      </c>
      <c r="I41" s="16" t="s">
        <v>8</v>
      </c>
      <c r="J41" s="16" t="s">
        <v>8</v>
      </c>
      <c r="K41" s="16" t="s">
        <v>8</v>
      </c>
      <c r="L41" s="16" t="s">
        <v>8</v>
      </c>
      <c r="M41" s="16" t="s">
        <v>8</v>
      </c>
    </row>
    <row r="42" spans="1:13" s="19" customFormat="1" ht="13.5" customHeight="1">
      <c r="A42" s="16" t="s">
        <v>82</v>
      </c>
      <c r="B42" s="17"/>
      <c r="C42" s="32">
        <f aca="true" t="shared" si="1" ref="C42:C49">SUM(E42:M42)</f>
        <v>309084</v>
      </c>
      <c r="D42" s="16"/>
      <c r="E42" s="16">
        <v>249338</v>
      </c>
      <c r="F42" s="16"/>
      <c r="G42" s="16">
        <v>59746</v>
      </c>
      <c r="H42" s="16"/>
      <c r="I42" s="16">
        <v>0</v>
      </c>
      <c r="J42" s="16"/>
      <c r="K42" s="16">
        <v>0</v>
      </c>
      <c r="L42" s="16"/>
      <c r="M42" s="16">
        <v>0</v>
      </c>
    </row>
    <row r="43" spans="1:13" s="19" customFormat="1" ht="13.5" customHeight="1">
      <c r="A43" s="16" t="s">
        <v>84</v>
      </c>
      <c r="B43" s="17"/>
      <c r="C43" s="32">
        <f t="shared" si="1"/>
        <v>6928</v>
      </c>
      <c r="D43" s="35"/>
      <c r="E43" s="16">
        <v>0</v>
      </c>
      <c r="F43" s="16"/>
      <c r="G43" s="16">
        <v>6928</v>
      </c>
      <c r="H43" s="16"/>
      <c r="I43" s="16">
        <v>0</v>
      </c>
      <c r="J43" s="16"/>
      <c r="K43" s="16">
        <v>0</v>
      </c>
      <c r="L43" s="16"/>
      <c r="M43" s="16">
        <v>0</v>
      </c>
    </row>
    <row r="44" spans="1:13" s="19" customFormat="1" ht="13.5" customHeight="1">
      <c r="A44" s="16" t="s">
        <v>22</v>
      </c>
      <c r="B44" s="17"/>
      <c r="C44" s="32">
        <f t="shared" si="1"/>
        <v>2</v>
      </c>
      <c r="D44" s="35"/>
      <c r="E44" s="16">
        <v>0</v>
      </c>
      <c r="F44" s="16"/>
      <c r="G44" s="16">
        <v>0</v>
      </c>
      <c r="H44" s="16"/>
      <c r="I44" s="16">
        <v>0</v>
      </c>
      <c r="J44" s="16"/>
      <c r="K44" s="16">
        <v>2</v>
      </c>
      <c r="L44" s="16"/>
      <c r="M44" s="16">
        <v>0</v>
      </c>
    </row>
    <row r="45" spans="1:13" s="19" customFormat="1" ht="13.5" customHeight="1">
      <c r="A45" s="16" t="s">
        <v>81</v>
      </c>
      <c r="B45" s="17"/>
      <c r="C45" s="32">
        <f t="shared" si="1"/>
        <v>68146</v>
      </c>
      <c r="D45" s="16"/>
      <c r="E45" s="16">
        <v>54973</v>
      </c>
      <c r="F45" s="16"/>
      <c r="G45" s="16">
        <v>13173</v>
      </c>
      <c r="H45" s="16"/>
      <c r="I45" s="16">
        <v>0</v>
      </c>
      <c r="J45" s="16"/>
      <c r="K45" s="16">
        <v>0</v>
      </c>
      <c r="L45" s="16"/>
      <c r="M45" s="16">
        <v>0</v>
      </c>
    </row>
    <row r="46" spans="1:13" s="19" customFormat="1" ht="13.5" customHeight="1">
      <c r="A46" s="16" t="s">
        <v>56</v>
      </c>
      <c r="B46" s="17"/>
      <c r="C46" s="32">
        <f t="shared" si="1"/>
        <v>297421</v>
      </c>
      <c r="D46" s="16"/>
      <c r="E46" s="16">
        <v>239929</v>
      </c>
      <c r="F46" s="16"/>
      <c r="G46" s="16">
        <v>57492</v>
      </c>
      <c r="H46" s="16"/>
      <c r="I46" s="16">
        <v>0</v>
      </c>
      <c r="J46" s="16"/>
      <c r="K46" s="16">
        <v>0</v>
      </c>
      <c r="L46" s="16"/>
      <c r="M46" s="16">
        <v>0</v>
      </c>
    </row>
    <row r="47" spans="1:13" s="19" customFormat="1" ht="13.5" customHeight="1">
      <c r="A47" s="16" t="s">
        <v>83</v>
      </c>
      <c r="B47" s="17"/>
      <c r="C47" s="32">
        <f t="shared" si="1"/>
        <v>182227</v>
      </c>
      <c r="D47" s="16"/>
      <c r="E47" s="16">
        <v>145935</v>
      </c>
      <c r="F47" s="16"/>
      <c r="G47" s="16">
        <v>34969</v>
      </c>
      <c r="H47" s="16"/>
      <c r="I47" s="16">
        <v>1019</v>
      </c>
      <c r="J47" s="16"/>
      <c r="K47" s="16">
        <v>304</v>
      </c>
      <c r="L47" s="16"/>
      <c r="M47" s="16">
        <v>0</v>
      </c>
    </row>
    <row r="48" spans="1:13" s="19" customFormat="1" ht="13.5" customHeight="1">
      <c r="A48" s="16" t="s">
        <v>85</v>
      </c>
      <c r="B48" s="17" t="s">
        <v>8</v>
      </c>
      <c r="C48" s="32">
        <f t="shared" si="1"/>
        <v>38057</v>
      </c>
      <c r="D48" s="16"/>
      <c r="E48" s="16">
        <v>30701</v>
      </c>
      <c r="F48" s="16"/>
      <c r="G48" s="16">
        <v>7356</v>
      </c>
      <c r="H48" s="16"/>
      <c r="I48" s="16">
        <v>0</v>
      </c>
      <c r="J48" s="16"/>
      <c r="K48" s="16">
        <v>0</v>
      </c>
      <c r="L48" s="16"/>
      <c r="M48" s="16">
        <v>0</v>
      </c>
    </row>
    <row r="49" spans="1:13" s="19" customFormat="1" ht="13.5" customHeight="1">
      <c r="A49" s="16" t="s">
        <v>57</v>
      </c>
      <c r="B49" s="17"/>
      <c r="C49" s="36">
        <f t="shared" si="1"/>
        <v>140618</v>
      </c>
      <c r="D49" s="16"/>
      <c r="E49" s="21">
        <v>111488</v>
      </c>
      <c r="F49" s="16"/>
      <c r="G49" s="21">
        <v>29130</v>
      </c>
      <c r="H49" s="21"/>
      <c r="I49" s="21">
        <v>0</v>
      </c>
      <c r="J49" s="16"/>
      <c r="K49" s="21">
        <v>0</v>
      </c>
      <c r="L49" s="16"/>
      <c r="M49" s="21">
        <v>0</v>
      </c>
    </row>
    <row r="50" spans="1:13" s="19" customFormat="1" ht="9.75" customHeight="1">
      <c r="A50" s="16"/>
      <c r="B50" s="17"/>
      <c r="C50" s="24"/>
      <c r="D50" s="16"/>
      <c r="E50" s="24"/>
      <c r="F50" s="16"/>
      <c r="G50" s="24"/>
      <c r="H50" s="16"/>
      <c r="I50" s="24"/>
      <c r="J50" s="16"/>
      <c r="K50" s="24"/>
      <c r="L50" s="16"/>
      <c r="M50" s="24"/>
    </row>
    <row r="51" spans="1:13" s="19" customFormat="1" ht="13.5" customHeight="1">
      <c r="A51" s="16" t="s">
        <v>23</v>
      </c>
      <c r="B51" s="17"/>
      <c r="C51" s="18">
        <f>SUM(C42:C50)</f>
        <v>1042483</v>
      </c>
      <c r="D51" s="16"/>
      <c r="E51" s="18">
        <f>SUM(E42:E50)</f>
        <v>832364</v>
      </c>
      <c r="F51" s="16"/>
      <c r="G51" s="18">
        <f>SUM(G42:G50)</f>
        <v>208794</v>
      </c>
      <c r="H51" s="16"/>
      <c r="I51" s="18">
        <f>SUM(I42:I50)</f>
        <v>1019</v>
      </c>
      <c r="J51" s="16"/>
      <c r="K51" s="18">
        <f>SUM(K42:K50)</f>
        <v>306</v>
      </c>
      <c r="L51" s="16"/>
      <c r="M51" s="18">
        <f>SUM(M42:M50)</f>
        <v>0</v>
      </c>
    </row>
    <row r="52" spans="1:13" s="19" customFormat="1" ht="9.75" customHeight="1">
      <c r="A52" s="16"/>
      <c r="B52" s="17"/>
      <c r="C52" s="20"/>
      <c r="D52" s="16"/>
      <c r="E52" s="20"/>
      <c r="F52" s="16"/>
      <c r="G52" s="20"/>
      <c r="H52" s="16"/>
      <c r="I52" s="20"/>
      <c r="J52" s="16"/>
      <c r="K52" s="20"/>
      <c r="L52" s="16"/>
      <c r="M52" s="20"/>
    </row>
    <row r="53" spans="1:13" s="19" customFormat="1" ht="13.5" customHeight="1">
      <c r="A53" s="16" t="s">
        <v>51</v>
      </c>
      <c r="B53" s="17" t="s">
        <v>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19" customFormat="1" ht="13.5" customHeight="1">
      <c r="A54" s="16" t="s">
        <v>45</v>
      </c>
      <c r="B54" s="17"/>
      <c r="C54" s="16">
        <f aca="true" t="shared" si="2" ref="C54:C60">SUM(E54:M54)</f>
        <v>209574</v>
      </c>
      <c r="D54" s="16"/>
      <c r="E54" s="16">
        <v>164083</v>
      </c>
      <c r="F54" s="16"/>
      <c r="G54" s="16">
        <v>45336</v>
      </c>
      <c r="H54" s="16"/>
      <c r="I54" s="16">
        <v>0</v>
      </c>
      <c r="J54" s="16"/>
      <c r="K54" s="16">
        <v>155</v>
      </c>
      <c r="L54" s="16"/>
      <c r="M54" s="16">
        <v>0</v>
      </c>
    </row>
    <row r="55" spans="1:13" s="19" customFormat="1" ht="13.5" customHeight="1">
      <c r="A55" s="16" t="s">
        <v>21</v>
      </c>
      <c r="B55" s="17"/>
      <c r="C55" s="16">
        <f t="shared" si="2"/>
        <v>26232</v>
      </c>
      <c r="D55" s="16"/>
      <c r="E55" s="16">
        <v>21161</v>
      </c>
      <c r="F55" s="16"/>
      <c r="G55" s="16">
        <v>5071</v>
      </c>
      <c r="H55" s="16"/>
      <c r="I55" s="16">
        <v>0</v>
      </c>
      <c r="J55" s="16"/>
      <c r="K55" s="16">
        <v>0</v>
      </c>
      <c r="L55" s="16"/>
      <c r="M55" s="16">
        <v>0</v>
      </c>
    </row>
    <row r="56" spans="1:13" s="19" customFormat="1" ht="13.5" customHeight="1">
      <c r="A56" s="16" t="s">
        <v>86</v>
      </c>
      <c r="B56" s="17"/>
      <c r="C56" s="16">
        <f t="shared" si="2"/>
        <v>4256</v>
      </c>
      <c r="D56" s="16"/>
      <c r="E56" s="16">
        <v>2925</v>
      </c>
      <c r="F56" s="16"/>
      <c r="G56" s="16">
        <v>1331</v>
      </c>
      <c r="H56" s="16"/>
      <c r="I56" s="16">
        <v>0</v>
      </c>
      <c r="J56" s="16"/>
      <c r="K56" s="16">
        <v>0</v>
      </c>
      <c r="L56" s="16"/>
      <c r="M56" s="16">
        <v>0</v>
      </c>
    </row>
    <row r="57" spans="1:13" s="19" customFormat="1" ht="13.5" customHeight="1">
      <c r="A57" s="16" t="s">
        <v>58</v>
      </c>
      <c r="B57" s="17"/>
      <c r="C57" s="16">
        <f t="shared" si="2"/>
        <v>86879</v>
      </c>
      <c r="D57" s="16"/>
      <c r="E57" s="16">
        <v>63072</v>
      </c>
      <c r="F57" s="16"/>
      <c r="G57" s="16">
        <v>23796</v>
      </c>
      <c r="H57" s="16"/>
      <c r="I57" s="16">
        <v>0</v>
      </c>
      <c r="J57" s="16"/>
      <c r="K57" s="16">
        <v>11</v>
      </c>
      <c r="L57" s="16"/>
      <c r="M57" s="16">
        <v>0</v>
      </c>
    </row>
    <row r="58" spans="1:13" s="19" customFormat="1" ht="13.5" customHeight="1">
      <c r="A58" s="16" t="s">
        <v>62</v>
      </c>
      <c r="B58" s="17"/>
      <c r="C58" s="16">
        <f t="shared" si="2"/>
        <v>28505</v>
      </c>
      <c r="D58" s="16"/>
      <c r="E58" s="16">
        <v>22995</v>
      </c>
      <c r="F58" s="16"/>
      <c r="G58" s="16">
        <v>5510</v>
      </c>
      <c r="H58" s="16"/>
      <c r="I58" s="16">
        <v>0</v>
      </c>
      <c r="J58" s="16"/>
      <c r="K58" s="16">
        <v>0</v>
      </c>
      <c r="L58" s="16"/>
      <c r="M58" s="16">
        <v>0</v>
      </c>
    </row>
    <row r="59" spans="1:13" s="19" customFormat="1" ht="13.5" customHeight="1">
      <c r="A59" s="16" t="s">
        <v>87</v>
      </c>
      <c r="B59" s="17"/>
      <c r="C59" s="16">
        <f t="shared" si="2"/>
        <v>67475</v>
      </c>
      <c r="D59" s="16"/>
      <c r="E59" s="16">
        <v>54432</v>
      </c>
      <c r="F59" s="16"/>
      <c r="G59" s="16">
        <v>13043</v>
      </c>
      <c r="H59" s="16"/>
      <c r="I59" s="16">
        <v>0</v>
      </c>
      <c r="J59" s="16"/>
      <c r="K59" s="16">
        <v>0</v>
      </c>
      <c r="L59" s="16"/>
      <c r="M59" s="16">
        <v>0</v>
      </c>
    </row>
    <row r="60" spans="1:13" s="34" customFormat="1" ht="13.5" customHeight="1">
      <c r="A60" s="20" t="s">
        <v>61</v>
      </c>
      <c r="B60" s="33"/>
      <c r="C60" s="21">
        <f t="shared" si="2"/>
        <v>28887</v>
      </c>
      <c r="D60" s="20"/>
      <c r="E60" s="21">
        <v>23902</v>
      </c>
      <c r="F60" s="16"/>
      <c r="G60" s="21">
        <v>4985</v>
      </c>
      <c r="H60" s="16"/>
      <c r="I60" s="21">
        <v>0</v>
      </c>
      <c r="J60" s="16"/>
      <c r="K60" s="21">
        <v>0</v>
      </c>
      <c r="L60" s="16"/>
      <c r="M60" s="21">
        <v>0</v>
      </c>
    </row>
    <row r="61" spans="1:13" s="19" customFormat="1" ht="9.75" customHeight="1">
      <c r="A61" s="16"/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s="19" customFormat="1" ht="13.5" customHeight="1">
      <c r="A62" s="16" t="s">
        <v>50</v>
      </c>
      <c r="B62" s="17"/>
      <c r="C62" s="21">
        <f>SUM(C54:C61)</f>
        <v>451808</v>
      </c>
      <c r="D62" s="22"/>
      <c r="E62" s="21">
        <f>SUM(E54:E60)</f>
        <v>352570</v>
      </c>
      <c r="F62" s="22"/>
      <c r="G62" s="21">
        <f>SUM(G54:G60)</f>
        <v>99072</v>
      </c>
      <c r="H62" s="22"/>
      <c r="I62" s="21">
        <f>SUM(I54:I60)</f>
        <v>0</v>
      </c>
      <c r="J62" s="22"/>
      <c r="K62" s="21">
        <f>SUM(K54:K60)</f>
        <v>166</v>
      </c>
      <c r="L62" s="22"/>
      <c r="M62" s="21">
        <f>SUM(M54:M60)</f>
        <v>0</v>
      </c>
    </row>
    <row r="63" spans="1:13" s="19" customFormat="1" ht="9.75" customHeight="1">
      <c r="A63" s="16"/>
      <c r="B63" s="17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s="19" customFormat="1" ht="13.5" customHeight="1">
      <c r="A64" s="16" t="s">
        <v>24</v>
      </c>
      <c r="B64" s="17" t="s">
        <v>8</v>
      </c>
      <c r="C64" s="18">
        <f>C62+C51+C39</f>
        <v>3894594</v>
      </c>
      <c r="D64" s="16"/>
      <c r="E64" s="18">
        <f>SUM(E51+E39+E62)</f>
        <v>2699244</v>
      </c>
      <c r="F64" s="16" t="s">
        <v>9</v>
      </c>
      <c r="G64" s="18">
        <f>SUM(G51+G39+G62)</f>
        <v>731291</v>
      </c>
      <c r="H64" s="16" t="s">
        <v>9</v>
      </c>
      <c r="I64" s="18">
        <f>SUM(I51+I39+I62)</f>
        <v>5773</v>
      </c>
      <c r="J64" s="16" t="s">
        <v>9</v>
      </c>
      <c r="K64" s="18">
        <f>SUM(K51+K39+K62)</f>
        <v>458286</v>
      </c>
      <c r="L64" s="16" t="s">
        <v>9</v>
      </c>
      <c r="M64" s="18">
        <f>SUM(M51+M39+M62)</f>
        <v>0</v>
      </c>
    </row>
    <row r="65" spans="1:13" s="19" customFormat="1" ht="9.75" customHeight="1">
      <c r="A65" s="16"/>
      <c r="B65" s="1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s="19" customFormat="1" ht="13.5" customHeight="1">
      <c r="A66" s="16" t="s">
        <v>12</v>
      </c>
      <c r="B66" s="17" t="s">
        <v>8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s="19" customFormat="1" ht="13.5" customHeight="1">
      <c r="A67" s="16" t="s">
        <v>25</v>
      </c>
      <c r="B67" s="17"/>
      <c r="C67" s="23">
        <f>SUM(E67:M67)</f>
        <v>168130</v>
      </c>
      <c r="D67" s="16"/>
      <c r="E67" s="23">
        <v>127937</v>
      </c>
      <c r="F67" s="16"/>
      <c r="G67" s="23">
        <v>29322</v>
      </c>
      <c r="H67" s="16"/>
      <c r="I67" s="23">
        <v>2661</v>
      </c>
      <c r="J67" s="16"/>
      <c r="K67" s="23">
        <v>7636</v>
      </c>
      <c r="L67" s="16"/>
      <c r="M67" s="23">
        <v>574</v>
      </c>
    </row>
    <row r="68" spans="1:13" s="19" customFormat="1" ht="9.75" customHeight="1">
      <c r="A68" s="16"/>
      <c r="B68" s="17"/>
      <c r="C68" s="20"/>
      <c r="D68" s="16"/>
      <c r="E68" s="20"/>
      <c r="F68" s="16"/>
      <c r="G68" s="20"/>
      <c r="H68" s="16"/>
      <c r="I68" s="20"/>
      <c r="J68" s="16"/>
      <c r="K68" s="20"/>
      <c r="L68" s="16"/>
      <c r="M68" s="20"/>
    </row>
    <row r="69" spans="1:13" s="19" customFormat="1" ht="13.5" customHeight="1">
      <c r="A69" s="16" t="s">
        <v>26</v>
      </c>
      <c r="B69" s="17" t="s">
        <v>8</v>
      </c>
      <c r="C69" s="21">
        <f>SUM(E69:M69)</f>
        <v>168130</v>
      </c>
      <c r="D69" s="16"/>
      <c r="E69" s="18">
        <f>SUM(E67:E67)</f>
        <v>127937</v>
      </c>
      <c r="F69" s="16"/>
      <c r="G69" s="18">
        <f>SUM(G67:G67)</f>
        <v>29322</v>
      </c>
      <c r="H69" s="16"/>
      <c r="I69" s="18">
        <f>SUM(I67:I67)</f>
        <v>2661</v>
      </c>
      <c r="J69" s="16"/>
      <c r="K69" s="18">
        <f>SUM(K67:K67)</f>
        <v>7636</v>
      </c>
      <c r="L69" s="16"/>
      <c r="M69" s="18">
        <f>SUM(M67:M67)</f>
        <v>574</v>
      </c>
    </row>
    <row r="70" spans="1:13" s="19" customFormat="1" ht="9.75" customHeight="1">
      <c r="A70" s="16"/>
      <c r="B70" s="17" t="s">
        <v>8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s="19" customFormat="1" ht="13.5" customHeight="1">
      <c r="A71" s="16" t="s">
        <v>13</v>
      </c>
      <c r="B71" s="17" t="s">
        <v>8</v>
      </c>
      <c r="C71" s="16"/>
      <c r="D71" s="16"/>
      <c r="E71" s="16" t="s">
        <v>8</v>
      </c>
      <c r="F71" s="16" t="s">
        <v>8</v>
      </c>
      <c r="G71" s="16" t="s">
        <v>8</v>
      </c>
      <c r="H71" s="16" t="s">
        <v>8</v>
      </c>
      <c r="I71" s="16" t="s">
        <v>8</v>
      </c>
      <c r="J71" s="16" t="s">
        <v>8</v>
      </c>
      <c r="K71" s="16" t="s">
        <v>8</v>
      </c>
      <c r="L71" s="16" t="s">
        <v>8</v>
      </c>
      <c r="M71" s="16" t="s">
        <v>8</v>
      </c>
    </row>
    <row r="72" spans="1:13" s="19" customFormat="1" ht="13.5" customHeight="1">
      <c r="A72" s="16" t="s">
        <v>27</v>
      </c>
      <c r="B72" s="17" t="s">
        <v>8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s="19" customFormat="1" ht="13.5" customHeight="1">
      <c r="A73" s="16" t="s">
        <v>17</v>
      </c>
      <c r="B73" s="17" t="s">
        <v>8</v>
      </c>
      <c r="C73" s="19">
        <f aca="true" t="shared" si="3" ref="C73:C78">SUM(E73:M73)</f>
        <v>105048</v>
      </c>
      <c r="D73" s="16"/>
      <c r="E73" s="16">
        <v>83512</v>
      </c>
      <c r="F73" s="16"/>
      <c r="G73" s="16">
        <v>20011</v>
      </c>
      <c r="H73" s="16"/>
      <c r="I73" s="16">
        <v>0</v>
      </c>
      <c r="J73" s="16"/>
      <c r="K73" s="16">
        <v>1525</v>
      </c>
      <c r="L73" s="16"/>
      <c r="M73" s="16">
        <v>0</v>
      </c>
    </row>
    <row r="74" spans="1:13" s="19" customFormat="1" ht="13.5" customHeight="1">
      <c r="A74" s="16" t="s">
        <v>88</v>
      </c>
      <c r="B74" s="17"/>
      <c r="C74" s="19">
        <f t="shared" si="3"/>
        <v>-14724</v>
      </c>
      <c r="D74" s="16"/>
      <c r="E74" s="16">
        <v>7164</v>
      </c>
      <c r="F74" s="16"/>
      <c r="G74" s="16">
        <v>3152</v>
      </c>
      <c r="H74" s="16"/>
      <c r="I74" s="16">
        <v>0</v>
      </c>
      <c r="J74" s="16"/>
      <c r="K74" s="16">
        <v>-25040</v>
      </c>
      <c r="L74" s="16"/>
      <c r="M74" s="16">
        <v>0</v>
      </c>
    </row>
    <row r="75" spans="1:13" s="19" customFormat="1" ht="13.5" customHeight="1">
      <c r="A75" s="16" t="s">
        <v>28</v>
      </c>
      <c r="B75" s="17" t="s">
        <v>8</v>
      </c>
      <c r="C75" s="19">
        <f t="shared" si="3"/>
        <v>461420</v>
      </c>
      <c r="D75" s="16"/>
      <c r="E75" s="16">
        <v>532459</v>
      </c>
      <c r="F75" s="16"/>
      <c r="G75" s="16">
        <v>231211</v>
      </c>
      <c r="H75" s="16"/>
      <c r="I75" s="16">
        <v>6710</v>
      </c>
      <c r="J75" s="16"/>
      <c r="K75" s="16">
        <v>-309639</v>
      </c>
      <c r="L75" s="16"/>
      <c r="M75" s="16">
        <v>679</v>
      </c>
    </row>
    <row r="76" spans="1:13" s="19" customFormat="1" ht="13.5" customHeight="1">
      <c r="A76" s="16" t="s">
        <v>29</v>
      </c>
      <c r="B76" s="17" t="s">
        <v>8</v>
      </c>
      <c r="C76" s="19">
        <f t="shared" si="3"/>
        <v>19112</v>
      </c>
      <c r="D76" s="16"/>
      <c r="E76" s="16">
        <v>39809</v>
      </c>
      <c r="F76" s="16"/>
      <c r="G76" s="16">
        <v>17516</v>
      </c>
      <c r="H76" s="16"/>
      <c r="I76" s="16">
        <v>945</v>
      </c>
      <c r="J76" s="16"/>
      <c r="K76" s="16">
        <v>-40154</v>
      </c>
      <c r="L76" s="16"/>
      <c r="M76" s="16">
        <v>996</v>
      </c>
    </row>
    <row r="77" spans="1:13" s="19" customFormat="1" ht="13.5" customHeight="1">
      <c r="A77" s="16" t="s">
        <v>30</v>
      </c>
      <c r="B77" s="17"/>
      <c r="C77" s="19">
        <f t="shared" si="3"/>
        <v>130543</v>
      </c>
      <c r="D77" s="16"/>
      <c r="E77" s="16">
        <v>77368</v>
      </c>
      <c r="F77" s="16"/>
      <c r="G77" s="16">
        <v>34042</v>
      </c>
      <c r="H77" s="16"/>
      <c r="I77" s="16">
        <v>0</v>
      </c>
      <c r="J77" s="16"/>
      <c r="K77" s="16">
        <v>19133</v>
      </c>
      <c r="L77" s="16"/>
      <c r="M77" s="16">
        <v>0</v>
      </c>
    </row>
    <row r="78" spans="1:13" s="19" customFormat="1" ht="13.5" customHeight="1">
      <c r="A78" s="16" t="s">
        <v>31</v>
      </c>
      <c r="B78" s="17"/>
      <c r="C78" s="31">
        <f t="shared" si="3"/>
        <v>253071</v>
      </c>
      <c r="D78" s="16"/>
      <c r="E78" s="18">
        <v>107319</v>
      </c>
      <c r="F78" s="16"/>
      <c r="G78" s="18">
        <v>47220</v>
      </c>
      <c r="H78" s="16"/>
      <c r="I78" s="18">
        <v>0</v>
      </c>
      <c r="J78" s="16"/>
      <c r="K78" s="18">
        <v>98532</v>
      </c>
      <c r="L78" s="16"/>
      <c r="M78" s="18">
        <v>0</v>
      </c>
    </row>
    <row r="79" spans="1:13" s="19" customFormat="1" ht="9.75" customHeight="1">
      <c r="A79" s="16"/>
      <c r="B79" s="17"/>
      <c r="C79" s="20"/>
      <c r="D79" s="16"/>
      <c r="E79" s="20"/>
      <c r="F79" s="16"/>
      <c r="G79" s="20"/>
      <c r="H79" s="16"/>
      <c r="I79" s="20"/>
      <c r="J79" s="16"/>
      <c r="K79" s="20"/>
      <c r="L79" s="16"/>
      <c r="M79" s="20"/>
    </row>
    <row r="80" spans="1:13" s="19" customFormat="1" ht="13.5" customHeight="1">
      <c r="A80" s="16" t="s">
        <v>32</v>
      </c>
      <c r="B80" s="17" t="s">
        <v>8</v>
      </c>
      <c r="C80" s="18">
        <f>SUM(C73:C79)</f>
        <v>954470</v>
      </c>
      <c r="D80" s="16"/>
      <c r="E80" s="18">
        <f>SUM(E73:E78)</f>
        <v>847631</v>
      </c>
      <c r="F80" s="16"/>
      <c r="G80" s="18">
        <f>SUM(G73:G78)</f>
        <v>353152</v>
      </c>
      <c r="H80" s="16"/>
      <c r="I80" s="18">
        <f>SUM(I73:I78)</f>
        <v>7655</v>
      </c>
      <c r="J80" s="16"/>
      <c r="K80" s="18">
        <f>SUM(K73:K78)</f>
        <v>-255643</v>
      </c>
      <c r="L80" s="16"/>
      <c r="M80" s="18">
        <f>SUM(M73:M78)</f>
        <v>1675</v>
      </c>
    </row>
    <row r="81" spans="1:13" s="19" customFormat="1" ht="9.75" customHeight="1">
      <c r="A81" s="16"/>
      <c r="B81" s="17"/>
      <c r="C81" s="20"/>
      <c r="D81" s="16"/>
      <c r="E81" s="20"/>
      <c r="F81" s="16"/>
      <c r="G81" s="20"/>
      <c r="H81" s="16"/>
      <c r="I81" s="20"/>
      <c r="J81" s="16"/>
      <c r="K81" s="20"/>
      <c r="L81" s="16"/>
      <c r="M81" s="20"/>
    </row>
    <row r="82" spans="1:13" s="19" customFormat="1" ht="13.5" customHeight="1">
      <c r="A82" s="16" t="s">
        <v>33</v>
      </c>
      <c r="B82" s="17" t="s">
        <v>8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s="19" customFormat="1" ht="13.5" customHeight="1">
      <c r="A83" s="16" t="s">
        <v>34</v>
      </c>
      <c r="B83" s="17" t="s">
        <v>8</v>
      </c>
      <c r="C83" s="16">
        <f>SUM(E83:M83)</f>
        <v>79924</v>
      </c>
      <c r="D83" s="16"/>
      <c r="E83" s="16">
        <v>0</v>
      </c>
      <c r="F83" s="16"/>
      <c r="G83" s="16">
        <v>19</v>
      </c>
      <c r="H83" s="16"/>
      <c r="I83" s="16">
        <v>6692</v>
      </c>
      <c r="J83" s="16"/>
      <c r="K83" s="16">
        <v>73213</v>
      </c>
      <c r="L83" s="16"/>
      <c r="M83" s="16">
        <v>0</v>
      </c>
    </row>
    <row r="84" spans="1:13" s="19" customFormat="1" ht="13.5" customHeight="1">
      <c r="A84" s="16" t="s">
        <v>89</v>
      </c>
      <c r="B84" s="17"/>
      <c r="C84" s="16">
        <f>SUM(E84:M84)</f>
        <v>10457</v>
      </c>
      <c r="D84" s="16"/>
      <c r="E84" s="16">
        <v>0</v>
      </c>
      <c r="F84" s="16"/>
      <c r="G84" s="16">
        <v>10457</v>
      </c>
      <c r="H84" s="16"/>
      <c r="I84" s="16">
        <v>0</v>
      </c>
      <c r="J84" s="16"/>
      <c r="K84" s="16">
        <v>0</v>
      </c>
      <c r="L84" s="16"/>
      <c r="M84" s="16">
        <v>0</v>
      </c>
    </row>
    <row r="85" spans="1:13" s="19" customFormat="1" ht="13.5" customHeight="1">
      <c r="A85" s="16" t="s">
        <v>59</v>
      </c>
      <c r="B85" s="17"/>
      <c r="C85" s="16">
        <f>SUM(E85:M85)</f>
        <v>3201352</v>
      </c>
      <c r="D85" s="16"/>
      <c r="E85" s="16">
        <v>4154922</v>
      </c>
      <c r="F85" s="16"/>
      <c r="G85" s="16">
        <v>1779365</v>
      </c>
      <c r="H85" s="16"/>
      <c r="I85" s="16">
        <v>7243</v>
      </c>
      <c r="J85" s="16"/>
      <c r="K85" s="16">
        <v>-2772352</v>
      </c>
      <c r="L85" s="16"/>
      <c r="M85" s="16">
        <v>32174</v>
      </c>
    </row>
    <row r="86" spans="1:13" s="19" customFormat="1" ht="13.5" customHeight="1">
      <c r="A86" s="16" t="s">
        <v>43</v>
      </c>
      <c r="B86" s="17"/>
      <c r="C86" s="16">
        <f>SUM(E86:M86)</f>
        <v>17048</v>
      </c>
      <c r="D86" s="16"/>
      <c r="E86" s="16">
        <v>3517</v>
      </c>
      <c r="F86" s="16"/>
      <c r="G86" s="16">
        <v>1548</v>
      </c>
      <c r="H86" s="16"/>
      <c r="I86" s="16">
        <v>0</v>
      </c>
      <c r="J86" s="16"/>
      <c r="K86" s="16">
        <v>11983</v>
      </c>
      <c r="L86" s="16"/>
      <c r="M86" s="16">
        <v>0</v>
      </c>
    </row>
    <row r="87" spans="1:13" s="19" customFormat="1" ht="13.5" customHeight="1">
      <c r="A87" s="16" t="s">
        <v>83</v>
      </c>
      <c r="B87" s="17"/>
      <c r="C87" s="21">
        <f>SUM(E87:M87)</f>
        <v>125049</v>
      </c>
      <c r="D87" s="16"/>
      <c r="E87" s="21">
        <v>58113</v>
      </c>
      <c r="F87" s="16"/>
      <c r="G87" s="21">
        <v>25570</v>
      </c>
      <c r="H87" s="16"/>
      <c r="I87" s="21">
        <v>0</v>
      </c>
      <c r="J87" s="16"/>
      <c r="K87" s="21">
        <v>41366</v>
      </c>
      <c r="L87" s="16"/>
      <c r="M87" s="21">
        <v>0</v>
      </c>
    </row>
    <row r="88" spans="1:13" s="19" customFormat="1" ht="9.75" customHeight="1">
      <c r="A88" s="16"/>
      <c r="B88" s="17"/>
      <c r="C88" s="20"/>
      <c r="D88" s="16"/>
      <c r="E88" s="20"/>
      <c r="F88" s="16"/>
      <c r="G88" s="20"/>
      <c r="H88" s="16"/>
      <c r="I88" s="20"/>
      <c r="J88" s="16"/>
      <c r="K88" s="20"/>
      <c r="L88" s="16"/>
      <c r="M88" s="20"/>
    </row>
    <row r="89" spans="1:13" s="19" customFormat="1" ht="13.5" customHeight="1">
      <c r="A89" s="16" t="s">
        <v>35</v>
      </c>
      <c r="B89" s="17" t="s">
        <v>8</v>
      </c>
      <c r="C89" s="18">
        <f>SUM(C83:C88)</f>
        <v>3433830</v>
      </c>
      <c r="D89" s="16"/>
      <c r="E89" s="18">
        <f>SUM(E83:E87)</f>
        <v>4216552</v>
      </c>
      <c r="F89" s="16"/>
      <c r="G89" s="18">
        <f>SUM(G83:G87)</f>
        <v>1816959</v>
      </c>
      <c r="H89" s="16"/>
      <c r="I89" s="18">
        <f>SUM(I83:I87)</f>
        <v>13935</v>
      </c>
      <c r="J89" s="16"/>
      <c r="K89" s="18">
        <f>SUM(K83:K87)</f>
        <v>-2645790</v>
      </c>
      <c r="L89" s="16"/>
      <c r="M89" s="18">
        <f>SUM(M83:M87)</f>
        <v>32174</v>
      </c>
    </row>
    <row r="90" spans="1:13" s="19" customFormat="1" ht="9.75" customHeight="1">
      <c r="A90" s="16"/>
      <c r="B90" s="17"/>
      <c r="C90" s="20"/>
      <c r="D90" s="16"/>
      <c r="E90" s="20"/>
      <c r="F90" s="16"/>
      <c r="G90" s="20"/>
      <c r="H90" s="16"/>
      <c r="I90" s="20"/>
      <c r="J90" s="16"/>
      <c r="K90" s="20"/>
      <c r="L90" s="16"/>
      <c r="M90" s="20"/>
    </row>
    <row r="91" spans="1:13" s="19" customFormat="1" ht="13.5" customHeight="1">
      <c r="A91" s="16" t="s">
        <v>97</v>
      </c>
      <c r="B91" s="17" t="s">
        <v>8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s="19" customFormat="1" ht="13.5" customHeight="1">
      <c r="A92" s="16" t="s">
        <v>87</v>
      </c>
      <c r="B92" s="17" t="s">
        <v>8</v>
      </c>
      <c r="C92" s="16">
        <f>SUM(E92:M92)</f>
        <v>3340</v>
      </c>
      <c r="D92" s="16"/>
      <c r="E92" s="16">
        <v>0</v>
      </c>
      <c r="F92" s="16"/>
      <c r="G92" s="16">
        <v>0</v>
      </c>
      <c r="H92" s="16"/>
      <c r="I92" s="16">
        <v>3340</v>
      </c>
      <c r="J92" s="16"/>
      <c r="K92" s="16">
        <v>0</v>
      </c>
      <c r="L92" s="16"/>
      <c r="M92" s="16">
        <v>0</v>
      </c>
    </row>
    <row r="93" spans="1:13" s="19" customFormat="1" ht="13.5" customHeight="1">
      <c r="A93" s="16" t="s">
        <v>90</v>
      </c>
      <c r="B93" s="17"/>
      <c r="C93" s="21">
        <f>SUM(E93:M93)</f>
        <v>23</v>
      </c>
      <c r="D93" s="16"/>
      <c r="E93" s="21">
        <v>0</v>
      </c>
      <c r="F93" s="16"/>
      <c r="G93" s="21">
        <v>0</v>
      </c>
      <c r="H93" s="16"/>
      <c r="I93" s="21">
        <v>0</v>
      </c>
      <c r="J93" s="16"/>
      <c r="K93" s="21">
        <v>23</v>
      </c>
      <c r="L93" s="16"/>
      <c r="M93" s="21">
        <v>0</v>
      </c>
    </row>
    <row r="94" spans="1:13" s="19" customFormat="1" ht="9.75" customHeight="1">
      <c r="A94" s="16"/>
      <c r="B94" s="17"/>
      <c r="C94" s="20"/>
      <c r="D94" s="16"/>
      <c r="E94" s="20"/>
      <c r="F94" s="16"/>
      <c r="G94" s="20"/>
      <c r="H94" s="16"/>
      <c r="I94" s="20"/>
      <c r="J94" s="16"/>
      <c r="K94" s="20"/>
      <c r="L94" s="16"/>
      <c r="M94" s="20"/>
    </row>
    <row r="95" spans="1:13" s="19" customFormat="1" ht="13.5" customHeight="1">
      <c r="A95" s="16" t="s">
        <v>91</v>
      </c>
      <c r="B95" s="17" t="s">
        <v>8</v>
      </c>
      <c r="C95" s="18">
        <f>SUM(C92:C94)</f>
        <v>3363</v>
      </c>
      <c r="D95" s="16"/>
      <c r="E95" s="18">
        <f>SUM(E92:E94)</f>
        <v>0</v>
      </c>
      <c r="F95" s="16"/>
      <c r="G95" s="18">
        <f>SUM(G92:G94)</f>
        <v>0</v>
      </c>
      <c r="H95" s="16"/>
      <c r="I95" s="18">
        <f>SUM(I92:I94)</f>
        <v>3340</v>
      </c>
      <c r="J95" s="16"/>
      <c r="K95" s="18">
        <f>SUM(K92:K94)</f>
        <v>23</v>
      </c>
      <c r="L95" s="16"/>
      <c r="M95" s="18">
        <f>SUM(M92:M94)</f>
        <v>0</v>
      </c>
    </row>
    <row r="96" spans="1:13" s="19" customFormat="1" ht="9.75" customHeight="1">
      <c r="A96" s="16"/>
      <c r="B96" s="17"/>
      <c r="C96" s="20"/>
      <c r="D96" s="16"/>
      <c r="E96" s="20"/>
      <c r="F96" s="16"/>
      <c r="G96" s="20"/>
      <c r="H96" s="16"/>
      <c r="I96" s="20"/>
      <c r="J96" s="16"/>
      <c r="K96" s="20"/>
      <c r="L96" s="16"/>
      <c r="M96" s="20"/>
    </row>
    <row r="97" spans="1:13" s="19" customFormat="1" ht="13.5" customHeight="1">
      <c r="A97" s="16" t="s">
        <v>46</v>
      </c>
      <c r="B97" s="17"/>
      <c r="C97" s="18">
        <f>SUM(E97:M97)</f>
        <v>109110</v>
      </c>
      <c r="D97" s="16"/>
      <c r="E97" s="18">
        <v>60012</v>
      </c>
      <c r="F97" s="16"/>
      <c r="G97" s="18">
        <v>15582</v>
      </c>
      <c r="H97" s="16"/>
      <c r="I97" s="18">
        <v>0</v>
      </c>
      <c r="J97" s="16"/>
      <c r="K97" s="18">
        <v>33516</v>
      </c>
      <c r="L97" s="16"/>
      <c r="M97" s="18">
        <v>0</v>
      </c>
    </row>
    <row r="98" spans="1:13" s="19" customFormat="1" ht="9.75" customHeight="1">
      <c r="A98" s="16"/>
      <c r="B98" s="17"/>
      <c r="C98" s="20"/>
      <c r="D98" s="16"/>
      <c r="E98" s="20"/>
      <c r="F98" s="16"/>
      <c r="G98" s="20"/>
      <c r="H98" s="16"/>
      <c r="I98" s="20"/>
      <c r="J98" s="16"/>
      <c r="K98" s="20"/>
      <c r="L98" s="16"/>
      <c r="M98" s="20"/>
    </row>
    <row r="99" spans="1:13" s="19" customFormat="1" ht="13.5" customHeight="1">
      <c r="A99" s="16" t="s">
        <v>36</v>
      </c>
      <c r="B99" s="17"/>
      <c r="C99" s="18">
        <f>C80+C89+C95+C97</f>
        <v>4500773</v>
      </c>
      <c r="D99" s="16"/>
      <c r="E99" s="18">
        <f>SUM(E80,E89,E97,E95)</f>
        <v>5124195</v>
      </c>
      <c r="F99" s="20"/>
      <c r="G99" s="18">
        <f>SUM(G80,G89,G97,G95)</f>
        <v>2185693</v>
      </c>
      <c r="H99" s="20"/>
      <c r="I99" s="18">
        <f>SUM(I80,I89,I97,I95)</f>
        <v>24930</v>
      </c>
      <c r="J99" s="20"/>
      <c r="K99" s="18">
        <f>SUM(K80,K89,K97,K95)</f>
        <v>-2867894</v>
      </c>
      <c r="L99" s="20"/>
      <c r="M99" s="18">
        <f>SUM(M80,M89,M97,M95)</f>
        <v>33849</v>
      </c>
    </row>
    <row r="100" spans="1:13" s="19" customFormat="1" ht="9.75" customHeight="1">
      <c r="A100" s="16"/>
      <c r="B100" s="17" t="s">
        <v>8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s="19" customFormat="1" ht="13.5" customHeight="1">
      <c r="A101" s="16" t="s">
        <v>14</v>
      </c>
      <c r="B101" s="17" t="s">
        <v>8</v>
      </c>
      <c r="C101" s="16"/>
      <c r="D101" s="16"/>
      <c r="E101" s="16" t="s">
        <v>8</v>
      </c>
      <c r="F101" s="16" t="s">
        <v>8</v>
      </c>
      <c r="G101" s="16" t="s">
        <v>8</v>
      </c>
      <c r="H101" s="16" t="s">
        <v>8</v>
      </c>
      <c r="I101" s="16" t="s">
        <v>8</v>
      </c>
      <c r="J101" s="16" t="s">
        <v>8</v>
      </c>
      <c r="K101" s="16" t="s">
        <v>8</v>
      </c>
      <c r="L101" s="16" t="s">
        <v>8</v>
      </c>
      <c r="M101" s="16" t="s">
        <v>8</v>
      </c>
    </row>
    <row r="102" spans="1:13" s="19" customFormat="1" ht="13.5" customHeight="1">
      <c r="A102" s="16" t="s">
        <v>63</v>
      </c>
      <c r="B102" s="17"/>
      <c r="C102" s="16">
        <f aca="true" t="shared" si="4" ref="C102:C112">SUM(E102:M102)</f>
        <v>184279</v>
      </c>
      <c r="D102" s="16"/>
      <c r="E102" s="16">
        <v>111575</v>
      </c>
      <c r="F102" s="16"/>
      <c r="G102" s="16">
        <v>49241</v>
      </c>
      <c r="H102" s="16"/>
      <c r="I102" s="16">
        <v>1452</v>
      </c>
      <c r="J102" s="16"/>
      <c r="K102" s="16">
        <v>22011</v>
      </c>
      <c r="L102" s="16"/>
      <c r="M102" s="16">
        <v>0</v>
      </c>
    </row>
    <row r="103" spans="1:13" s="19" customFormat="1" ht="13.5" customHeight="1">
      <c r="A103" s="16" t="s">
        <v>53</v>
      </c>
      <c r="B103" s="17"/>
      <c r="C103" s="16">
        <f t="shared" si="4"/>
        <v>15</v>
      </c>
      <c r="D103" s="16"/>
      <c r="E103" s="16">
        <v>0</v>
      </c>
      <c r="F103" s="16"/>
      <c r="G103" s="16">
        <v>0</v>
      </c>
      <c r="H103" s="16"/>
      <c r="I103" s="16">
        <v>0</v>
      </c>
      <c r="J103" s="16"/>
      <c r="K103" s="16">
        <v>15</v>
      </c>
      <c r="L103" s="16"/>
      <c r="M103" s="16">
        <v>0</v>
      </c>
    </row>
    <row r="104" spans="1:13" s="19" customFormat="1" ht="13.5" customHeight="1">
      <c r="A104" s="16" t="s">
        <v>37</v>
      </c>
      <c r="B104" s="17" t="s">
        <v>8</v>
      </c>
      <c r="C104" s="16">
        <f t="shared" si="4"/>
        <v>946588</v>
      </c>
      <c r="D104" s="16"/>
      <c r="E104" s="16">
        <v>764735</v>
      </c>
      <c r="F104" s="16"/>
      <c r="G104" s="16">
        <v>181373</v>
      </c>
      <c r="H104" s="16"/>
      <c r="I104" s="16">
        <v>0</v>
      </c>
      <c r="J104" s="16"/>
      <c r="K104" s="16">
        <v>480</v>
      </c>
      <c r="L104" s="16"/>
      <c r="M104" s="16">
        <v>0</v>
      </c>
    </row>
    <row r="105" spans="1:13" s="19" customFormat="1" ht="13.5" customHeight="1">
      <c r="A105" s="16" t="s">
        <v>92</v>
      </c>
      <c r="B105" s="17"/>
      <c r="C105" s="16">
        <f t="shared" si="4"/>
        <v>77476</v>
      </c>
      <c r="D105" s="16"/>
      <c r="E105" s="16">
        <v>62500</v>
      </c>
      <c r="F105" s="16"/>
      <c r="G105" s="16">
        <v>14976</v>
      </c>
      <c r="H105" s="16"/>
      <c r="I105" s="16">
        <v>0</v>
      </c>
      <c r="J105" s="16"/>
      <c r="K105" s="16">
        <v>0</v>
      </c>
      <c r="L105" s="16"/>
      <c r="M105" s="16">
        <v>0</v>
      </c>
    </row>
    <row r="106" spans="1:13" s="19" customFormat="1" ht="13.5" customHeight="1">
      <c r="A106" s="16" t="s">
        <v>38</v>
      </c>
      <c r="B106" s="17" t="s">
        <v>8</v>
      </c>
      <c r="C106" s="16">
        <f t="shared" si="4"/>
        <v>1435556</v>
      </c>
      <c r="D106" s="16"/>
      <c r="E106" s="16">
        <v>1053217</v>
      </c>
      <c r="F106" s="16"/>
      <c r="G106" s="16">
        <v>328657</v>
      </c>
      <c r="H106" s="16"/>
      <c r="I106" s="16">
        <v>0</v>
      </c>
      <c r="J106" s="16"/>
      <c r="K106" s="16">
        <v>53682</v>
      </c>
      <c r="L106" s="16"/>
      <c r="M106" s="16">
        <v>0</v>
      </c>
    </row>
    <row r="107" spans="1:13" s="19" customFormat="1" ht="13.5" customHeight="1">
      <c r="A107" s="16" t="s">
        <v>93</v>
      </c>
      <c r="B107" s="17"/>
      <c r="C107" s="16">
        <f t="shared" si="4"/>
        <v>51721</v>
      </c>
      <c r="D107" s="16"/>
      <c r="E107" s="16">
        <v>0</v>
      </c>
      <c r="F107" s="16"/>
      <c r="G107" s="16">
        <v>51721</v>
      </c>
      <c r="H107" s="16"/>
      <c r="I107" s="16">
        <v>0</v>
      </c>
      <c r="J107" s="16"/>
      <c r="K107" s="16">
        <v>0</v>
      </c>
      <c r="L107" s="16"/>
      <c r="M107" s="16">
        <v>0</v>
      </c>
    </row>
    <row r="108" spans="1:13" s="19" customFormat="1" ht="13.5" customHeight="1">
      <c r="A108" s="16" t="s">
        <v>39</v>
      </c>
      <c r="B108" s="17" t="s">
        <v>8</v>
      </c>
      <c r="C108" s="16">
        <f t="shared" si="4"/>
        <v>347072</v>
      </c>
      <c r="D108" s="16"/>
      <c r="E108" s="16">
        <v>267560</v>
      </c>
      <c r="F108" s="16"/>
      <c r="G108" s="16">
        <v>64113</v>
      </c>
      <c r="H108" s="16"/>
      <c r="I108" s="16">
        <v>0</v>
      </c>
      <c r="J108" s="16"/>
      <c r="K108" s="16">
        <v>14251</v>
      </c>
      <c r="L108" s="16"/>
      <c r="M108" s="16">
        <v>1148</v>
      </c>
    </row>
    <row r="109" spans="1:13" s="19" customFormat="1" ht="13.5" customHeight="1">
      <c r="A109" s="16" t="s">
        <v>40</v>
      </c>
      <c r="B109" s="17"/>
      <c r="C109" s="20">
        <f t="shared" si="4"/>
        <v>639549</v>
      </c>
      <c r="D109" s="20"/>
      <c r="E109" s="16">
        <v>296989</v>
      </c>
      <c r="F109" s="16"/>
      <c r="G109" s="16">
        <v>89652</v>
      </c>
      <c r="H109" s="16"/>
      <c r="I109" s="16">
        <v>0</v>
      </c>
      <c r="J109" s="16"/>
      <c r="K109" s="16">
        <v>252908</v>
      </c>
      <c r="L109" s="16"/>
      <c r="M109" s="16">
        <v>0</v>
      </c>
    </row>
    <row r="110" spans="1:13" s="19" customFormat="1" ht="13.5" customHeight="1">
      <c r="A110" s="16" t="s">
        <v>54</v>
      </c>
      <c r="B110" s="17"/>
      <c r="C110" s="20">
        <f t="shared" si="4"/>
        <v>209100</v>
      </c>
      <c r="D110" s="20"/>
      <c r="E110" s="20">
        <v>195805</v>
      </c>
      <c r="F110" s="16"/>
      <c r="G110" s="20">
        <v>46918</v>
      </c>
      <c r="H110" s="16"/>
      <c r="I110" s="20">
        <v>0</v>
      </c>
      <c r="J110" s="16"/>
      <c r="K110" s="20">
        <v>-33623</v>
      </c>
      <c r="L110" s="16"/>
      <c r="M110" s="20">
        <v>0</v>
      </c>
    </row>
    <row r="111" spans="1:13" s="19" customFormat="1" ht="13.5" customHeight="1">
      <c r="A111" s="16" t="s">
        <v>96</v>
      </c>
      <c r="B111" s="17"/>
      <c r="C111" s="20">
        <f t="shared" si="4"/>
        <v>218957</v>
      </c>
      <c r="D111" s="20"/>
      <c r="E111" s="20">
        <v>0</v>
      </c>
      <c r="F111" s="16"/>
      <c r="G111" s="20">
        <v>0</v>
      </c>
      <c r="H111" s="16"/>
      <c r="I111" s="20">
        <v>0</v>
      </c>
      <c r="J111" s="16"/>
      <c r="K111" s="20">
        <v>218957</v>
      </c>
      <c r="L111" s="16"/>
      <c r="M111" s="20">
        <v>0</v>
      </c>
    </row>
    <row r="112" spans="1:13" s="19" customFormat="1" ht="13.5" customHeight="1">
      <c r="A112" s="16" t="s">
        <v>64</v>
      </c>
      <c r="B112" s="17"/>
      <c r="C112" s="21">
        <f t="shared" si="4"/>
        <v>254961</v>
      </c>
      <c r="D112" s="20"/>
      <c r="E112" s="21">
        <v>204129</v>
      </c>
      <c r="F112" s="16"/>
      <c r="G112" s="21">
        <v>50262</v>
      </c>
      <c r="H112" s="16"/>
      <c r="I112" s="21">
        <v>0</v>
      </c>
      <c r="J112" s="16"/>
      <c r="K112" s="21">
        <v>570</v>
      </c>
      <c r="L112" s="21"/>
      <c r="M112" s="21">
        <v>0</v>
      </c>
    </row>
    <row r="113" spans="1:13" s="19" customFormat="1" ht="9.75" customHeight="1">
      <c r="A113" s="16"/>
      <c r="B113" s="17" t="s">
        <v>8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s="19" customFormat="1" ht="13.5" customHeight="1">
      <c r="A114" s="16" t="s">
        <v>41</v>
      </c>
      <c r="B114" s="17" t="s">
        <v>8</v>
      </c>
      <c r="C114" s="18">
        <f>SUM(C102:C112)</f>
        <v>4365274</v>
      </c>
      <c r="D114" s="16"/>
      <c r="E114" s="18">
        <f>SUM(E102:E112)</f>
        <v>2956510</v>
      </c>
      <c r="F114" s="16"/>
      <c r="G114" s="18">
        <f>SUM(G102:G112)</f>
        <v>876913</v>
      </c>
      <c r="H114" s="16"/>
      <c r="I114" s="18">
        <f>SUM(I102:I112)</f>
        <v>1452</v>
      </c>
      <c r="J114" s="16"/>
      <c r="K114" s="18">
        <f>SUM(K102:K112)</f>
        <v>529251</v>
      </c>
      <c r="L114" s="16"/>
      <c r="M114" s="18">
        <f>SUM(M102:M112)</f>
        <v>1148</v>
      </c>
    </row>
    <row r="115" spans="1:13" s="19" customFormat="1" ht="9.75" customHeight="1">
      <c r="A115" s="16"/>
      <c r="B115" s="17" t="s">
        <v>8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s="19" customFormat="1" ht="13.5" customHeight="1">
      <c r="A116" s="16" t="s">
        <v>15</v>
      </c>
      <c r="B116" s="17" t="s">
        <v>8</v>
      </c>
      <c r="C116" s="16"/>
      <c r="D116" s="16"/>
      <c r="E116" s="16" t="s">
        <v>8</v>
      </c>
      <c r="F116" s="16" t="s">
        <v>8</v>
      </c>
      <c r="G116" s="16" t="s">
        <v>8</v>
      </c>
      <c r="H116" s="16" t="s">
        <v>8</v>
      </c>
      <c r="I116" s="16" t="s">
        <v>8</v>
      </c>
      <c r="J116" s="16" t="s">
        <v>8</v>
      </c>
      <c r="K116" s="16" t="s">
        <v>8</v>
      </c>
      <c r="L116" s="16" t="s">
        <v>8</v>
      </c>
      <c r="M116" s="16" t="s">
        <v>8</v>
      </c>
    </row>
    <row r="117" spans="1:13" s="19" customFormat="1" ht="13.5" customHeight="1">
      <c r="A117" s="16" t="s">
        <v>94</v>
      </c>
      <c r="B117" s="17" t="s">
        <v>8</v>
      </c>
      <c r="C117" s="16">
        <f>SUM(E117:M117)</f>
        <v>3899184</v>
      </c>
      <c r="D117" s="16"/>
      <c r="E117" s="20">
        <v>1154484</v>
      </c>
      <c r="F117" s="16"/>
      <c r="G117" s="20">
        <v>290424</v>
      </c>
      <c r="H117" s="16"/>
      <c r="I117" s="20">
        <v>335</v>
      </c>
      <c r="J117" s="16"/>
      <c r="K117" s="20">
        <v>2403486</v>
      </c>
      <c r="L117" s="16"/>
      <c r="M117" s="20">
        <v>50455</v>
      </c>
    </row>
    <row r="118" spans="1:13" s="19" customFormat="1" ht="9.75" customHeight="1">
      <c r="A118" s="16"/>
      <c r="B118" s="17"/>
      <c r="C118" s="24"/>
      <c r="D118" s="16"/>
      <c r="E118" s="24"/>
      <c r="F118" s="16"/>
      <c r="G118" s="24"/>
      <c r="H118" s="16"/>
      <c r="I118" s="24"/>
      <c r="J118" s="16"/>
      <c r="K118" s="24"/>
      <c r="L118" s="16"/>
      <c r="M118" s="24"/>
    </row>
    <row r="119" spans="1:13" s="19" customFormat="1" ht="13.5" customHeight="1">
      <c r="A119" s="16" t="s">
        <v>42</v>
      </c>
      <c r="B119" s="17" t="s">
        <v>8</v>
      </c>
      <c r="C119" s="18">
        <f>SUM(E119:M119)</f>
        <v>3899184</v>
      </c>
      <c r="D119" s="16"/>
      <c r="E119" s="18">
        <f>SUM(E117:E117)</f>
        <v>1154484</v>
      </c>
      <c r="F119" s="16"/>
      <c r="G119" s="18">
        <f>SUM(G117:G117)</f>
        <v>290424</v>
      </c>
      <c r="H119" s="16"/>
      <c r="I119" s="18">
        <f>SUM(I117:I117)</f>
        <v>335</v>
      </c>
      <c r="J119" s="16"/>
      <c r="K119" s="18">
        <f>SUM(K117:K117)</f>
        <v>2403486</v>
      </c>
      <c r="L119" s="16"/>
      <c r="M119" s="18">
        <f>SUM(M117:M117)</f>
        <v>50455</v>
      </c>
    </row>
    <row r="120" spans="1:13" s="19" customFormat="1" ht="9.75" customHeight="1">
      <c r="A120" s="16"/>
      <c r="B120" s="17" t="s">
        <v>8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s="19" customFormat="1" ht="13.5" customHeight="1">
      <c r="A121" s="16" t="s">
        <v>44</v>
      </c>
      <c r="B121" s="17" t="s">
        <v>8</v>
      </c>
      <c r="C121" s="18">
        <f>C119+C114+C99+C69+C64</f>
        <v>16827955</v>
      </c>
      <c r="D121" s="16"/>
      <c r="E121" s="18">
        <f>SUM(E119+E114+E99+E69+E64)</f>
        <v>12062370</v>
      </c>
      <c r="F121" s="16"/>
      <c r="G121" s="18">
        <f>SUM(G119+G114+G99+G69+G64)</f>
        <v>4113643</v>
      </c>
      <c r="H121" s="16"/>
      <c r="I121" s="18">
        <f>SUM(I119+I114+I99+I69+I64)</f>
        <v>35151</v>
      </c>
      <c r="J121" s="16"/>
      <c r="K121" s="18">
        <f>SUM(K119+K114+K99+K69+K64)</f>
        <v>530765</v>
      </c>
      <c r="L121" s="16"/>
      <c r="M121" s="18">
        <f>SUM(M119+M114+M99+M69+M64)</f>
        <v>86026</v>
      </c>
    </row>
    <row r="122" spans="1:13" s="19" customFormat="1" ht="9.75" customHeight="1">
      <c r="A122" s="16"/>
      <c r="B122" s="17"/>
      <c r="C122" s="20"/>
      <c r="D122" s="16"/>
      <c r="E122" s="20"/>
      <c r="F122" s="16"/>
      <c r="G122" s="20"/>
      <c r="H122" s="16"/>
      <c r="I122" s="20"/>
      <c r="J122" s="16"/>
      <c r="K122" s="20"/>
      <c r="L122" s="16"/>
      <c r="M122" s="20"/>
    </row>
    <row r="123" spans="1:13" s="19" customFormat="1" ht="13.5" customHeight="1" thickBot="1">
      <c r="A123" s="19" t="s">
        <v>52</v>
      </c>
      <c r="B123" s="17" t="s">
        <v>8</v>
      </c>
      <c r="C123" s="25">
        <f>C121</f>
        <v>16827955</v>
      </c>
      <c r="D123" s="16"/>
      <c r="E123" s="25">
        <f>E121</f>
        <v>12062370</v>
      </c>
      <c r="F123" s="16" t="s">
        <v>9</v>
      </c>
      <c r="G123" s="25">
        <f>G121</f>
        <v>4113643</v>
      </c>
      <c r="H123" s="16"/>
      <c r="I123" s="25">
        <f>I121</f>
        <v>35151</v>
      </c>
      <c r="J123" s="16"/>
      <c r="K123" s="25">
        <f>K121</f>
        <v>530765</v>
      </c>
      <c r="L123" s="16"/>
      <c r="M123" s="25">
        <f>M121</f>
        <v>86026</v>
      </c>
    </row>
    <row r="124" spans="2:13" s="3" customFormat="1" ht="13.5" customHeight="1" thickTop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="3" customFormat="1" ht="13.5" customHeight="1"/>
    <row r="126" s="3" customFormat="1" ht="13.5" customHeight="1"/>
    <row r="127" s="3" customFormat="1" ht="13.5" customHeight="1"/>
    <row r="128" s="3" customFormat="1" ht="13.5" customHeight="1"/>
    <row r="129" s="3" customFormat="1" ht="13.5" customHeight="1"/>
    <row r="130" s="3" customFormat="1" ht="13.5" customHeight="1"/>
    <row r="131" s="3" customFormat="1" ht="13.5" customHeight="1"/>
    <row r="132" s="3" customFormat="1" ht="13.5" customHeight="1"/>
    <row r="133" s="3" customFormat="1" ht="13.5" customHeight="1"/>
    <row r="134" s="3" customFormat="1" ht="13.5" customHeight="1"/>
    <row r="135" s="3" customFormat="1" ht="13.5" customHeight="1"/>
    <row r="136" spans="1:13" s="3" customFormat="1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s="3" customFormat="1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</sheetData>
  <sheetProtection/>
  <mergeCells count="5">
    <mergeCell ref="C4:M4"/>
    <mergeCell ref="C5:M5"/>
    <mergeCell ref="C6:M6"/>
    <mergeCell ref="C3:M3"/>
    <mergeCell ref="A3:A6"/>
  </mergeCells>
  <conditionalFormatting sqref="A12:M123">
    <cfRule type="expression" priority="4" dxfId="0" stopIfTrue="1">
      <formula>MOD(ROW(),2)=1</formula>
    </cfRule>
  </conditionalFormatting>
  <printOptions horizontalCentered="1"/>
  <pageMargins left="0.25" right="0.25" top="0.25" bottom="0.25" header="0.25" footer="0.25"/>
  <pageSetup fitToHeight="0" fitToWidth="1" horizontalDpi="600" verticalDpi="600" orientation="landscape" r:id="rId2"/>
  <headerFooter alignWithMargins="0">
    <oddFooter>&amp;R&amp;"Goudy Old Style,Regular"&amp;10Page &amp;P of &amp;N</oddFooter>
  </headerFooter>
  <ignoredErrors>
    <ignoredError sqref="C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2017-11-08T15:10:58Z</cp:lastPrinted>
  <dcterms:created xsi:type="dcterms:W3CDTF">2017-11-07T15:21:08Z</dcterms:created>
  <dcterms:modified xsi:type="dcterms:W3CDTF">2017-11-08T15:11:30Z</dcterms:modified>
  <cp:category/>
  <cp:version/>
  <cp:contentType/>
  <cp:contentStatus/>
</cp:coreProperties>
</file>