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sys" sheetId="1" r:id="rId1"/>
  </sheets>
  <definedNames>
    <definedName name="\P">'c2b sys'!#REF!</definedName>
    <definedName name="H_1">'c2b sys'!$A$3:$Q$13</definedName>
    <definedName name="HEADER">'c2b sys'!$A$3:$Q$13</definedName>
    <definedName name="P_1">'c2b sys'!$A$15:$Q$42</definedName>
    <definedName name="_xlnm.Print_Area" localSheetId="0">'c2b sys'!$A$15:$Q$42</definedName>
    <definedName name="_xlnm.Print_Titles" localSheetId="0">'c2b sys'!$1:$14</definedName>
    <definedName name="Print_Titles_MI">'c2b sys'!$3:$13</definedName>
  </definedNames>
  <calcPr fullCalcOnLoad="1"/>
</workbook>
</file>

<file path=xl/sharedStrings.xml><?xml version="1.0" encoding="utf-8"?>
<sst xmlns="http://schemas.openxmlformats.org/spreadsheetml/2006/main" count="53" uniqueCount="37">
  <si>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</si>
  <si>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</si>
  <si>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</si>
  <si>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</si>
  <si>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</si>
  <si>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</si>
  <si>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</si>
  <si>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</si>
  <si>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</si>
  <si>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</si>
  <si>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</si>
  <si>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</si>
  <si>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/>
  </si>
  <si>
    <t>Source</t>
  </si>
  <si>
    <t xml:space="preserve">ANALYSIS C-2B                                       ANALYSIS OF CURRENT RESTRICTED FUND EXPENDITURES                                        ANALYSIS C-2B  </t>
  </si>
  <si>
    <t xml:space="preserve">BOARD OF SUPERVISORS AND SYSTEM ADMINISTRATION </t>
  </si>
  <si>
    <t xml:space="preserve"> Educational and general:</t>
  </si>
  <si>
    <t xml:space="preserve">      Subtotal institutional support</t>
  </si>
  <si>
    <t xml:space="preserve">        Total institutional support</t>
  </si>
  <si>
    <t xml:space="preserve"> Institutional support--                           </t>
  </si>
  <si>
    <t xml:space="preserve">   Federal affairs</t>
  </si>
  <si>
    <t xml:space="preserve">   Human resource management</t>
  </si>
  <si>
    <t xml:space="preserve">   Internal audit </t>
  </si>
  <si>
    <t xml:space="preserve">   Medical fiscal policy</t>
  </si>
  <si>
    <t xml:space="preserve">   System operations</t>
  </si>
  <si>
    <t xml:space="preserve">   System services</t>
  </si>
  <si>
    <t xml:space="preserve">   Technology transfer</t>
  </si>
  <si>
    <t xml:space="preserve">   Administration - oil and gas</t>
  </si>
  <si>
    <t xml:space="preserve">   President</t>
  </si>
  <si>
    <t xml:space="preserve">   Executive Vice President</t>
  </si>
  <si>
    <t xml:space="preserve">   Institutional services</t>
  </si>
  <si>
    <t xml:space="preserve">          Total expenditures </t>
  </si>
  <si>
    <t xml:space="preserve"> Scholarships and fellowships</t>
  </si>
  <si>
    <t xml:space="preserve">   Public Service</t>
  </si>
  <si>
    <t>FOR THE YEAR ENDED JUNE 30, 2007</t>
  </si>
  <si>
    <t xml:space="preserve">      Less allocation to campuses</t>
  </si>
  <si>
    <t xml:space="preserve">          Total educational and general expenditures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</si>
</sst>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_);_(&quot;$&quot;* \(&quot;$&quot;#,##0\);_(&quot;$&quot;* &quot;-&quot;??_);_(@_)"/>
  </numFmts>
  <fonts count="22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b/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9" fillId="4" borderId="1" applyNumberFormat="0" applyAlignment="0" applyProtection="0"/>
    <xf numFmtId="0" fontId="10" fillId="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5" borderId="7" applyNumberFormat="0" applyFont="0" applyAlignment="0" applyProtection="0"/>
    <xf numFmtId="0" fontId="19" fillId="4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4" fillId="6" borderId="0" xfId="42" applyNumberFormat="1" applyFont="1" applyFill="1" applyAlignment="1">
      <alignment vertical="center"/>
    </xf>
    <xf numFmtId="165" fontId="3" fillId="6" borderId="10" xfId="42" applyNumberFormat="1" applyFont="1" applyFill="1" applyBorder="1" applyAlignment="1" applyProtection="1">
      <alignment vertical="center"/>
      <protection/>
    </xf>
    <xf numFmtId="165" fontId="3" fillId="6" borderId="11" xfId="42" applyNumberFormat="1" applyFont="1" applyFill="1" applyBorder="1" applyAlignment="1" applyProtection="1">
      <alignment vertical="center"/>
      <protection/>
    </xf>
    <xf numFmtId="165" fontId="3" fillId="6" borderId="12" xfId="42" applyNumberFormat="1" applyFont="1" applyFill="1" applyBorder="1" applyAlignment="1" applyProtection="1">
      <alignment vertical="center"/>
      <protection/>
    </xf>
    <xf numFmtId="165" fontId="3" fillId="6" borderId="13" xfId="42" applyNumberFormat="1" applyFont="1" applyFill="1" applyBorder="1" applyAlignment="1" applyProtection="1">
      <alignment vertical="center"/>
      <protection/>
    </xf>
    <xf numFmtId="165" fontId="3" fillId="6" borderId="0" xfId="42" applyNumberFormat="1" applyFont="1" applyFill="1" applyBorder="1" applyAlignment="1" applyProtection="1">
      <alignment horizontal="center" vertical="center"/>
      <protection/>
    </xf>
    <xf numFmtId="165" fontId="3" fillId="6" borderId="0" xfId="42" applyNumberFormat="1" applyFont="1" applyFill="1" applyBorder="1" applyAlignment="1" applyProtection="1">
      <alignment vertical="center"/>
      <protection/>
    </xf>
    <xf numFmtId="165" fontId="3" fillId="6" borderId="14" xfId="42" applyNumberFormat="1" applyFont="1" applyFill="1" applyBorder="1" applyAlignment="1" applyProtection="1">
      <alignment vertical="center"/>
      <protection/>
    </xf>
    <xf numFmtId="165" fontId="3" fillId="6" borderId="15" xfId="42" applyNumberFormat="1" applyFont="1" applyFill="1" applyBorder="1" applyAlignment="1" applyProtection="1">
      <alignment horizontal="centerContinuous" vertical="center"/>
      <protection/>
    </xf>
    <xf numFmtId="165" fontId="3" fillId="6" borderId="16" xfId="42" applyNumberFormat="1" applyFont="1" applyFill="1" applyBorder="1" applyAlignment="1" applyProtection="1">
      <alignment horizontal="centerContinuous" vertical="center"/>
      <protection/>
    </xf>
    <xf numFmtId="165" fontId="3" fillId="6" borderId="17" xfId="42" applyNumberFormat="1" applyFont="1" applyFill="1" applyBorder="1" applyAlignment="1" applyProtection="1">
      <alignment horizontal="centerContinuous" vertical="center"/>
      <protection/>
    </xf>
    <xf numFmtId="165" fontId="4" fillId="6" borderId="0" xfId="42" applyNumberFormat="1" applyFont="1" applyFill="1" applyAlignment="1" applyProtection="1">
      <alignment vertical="center"/>
      <protection/>
    </xf>
    <xf numFmtId="165" fontId="2" fillId="0" borderId="18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Alignment="1" applyProtection="1">
      <alignment horizontal="center"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37" fontId="3" fillId="6" borderId="0" xfId="0" applyFont="1" applyFill="1" applyBorder="1" applyAlignment="1">
      <alignment horizontal="center"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 applyProtection="1" quotePrefix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horizontal="center" vertical="center"/>
      <protection/>
    </xf>
    <xf numFmtId="165" fontId="2" fillId="0" borderId="18" xfId="42" applyNumberFormat="1" applyFont="1" applyFill="1" applyBorder="1" applyAlignment="1" applyProtection="1">
      <alignment vertical="center"/>
      <protection/>
    </xf>
    <xf numFmtId="167" fontId="2" fillId="0" borderId="19" xfId="44" applyNumberFormat="1" applyFont="1" applyFill="1" applyBorder="1" applyAlignment="1" applyProtection="1">
      <alignment vertical="center"/>
      <protection/>
    </xf>
    <xf numFmtId="42" fontId="2" fillId="0" borderId="18" xfId="42" applyNumberFormat="1" applyFont="1" applyFill="1" applyBorder="1" applyAlignment="1" applyProtection="1">
      <alignment vertical="center"/>
      <protection/>
    </xf>
    <xf numFmtId="41" fontId="2" fillId="0" borderId="0" xfId="42" applyNumberFormat="1" applyFont="1" applyFill="1" applyAlignment="1" applyProtection="1">
      <alignment vertical="center"/>
      <protection/>
    </xf>
    <xf numFmtId="168" fontId="2" fillId="0" borderId="18" xfId="42" applyNumberFormat="1" applyFont="1" applyFill="1" applyBorder="1" applyAlignment="1" applyProtection="1">
      <alignment vertical="center"/>
      <protection/>
    </xf>
    <xf numFmtId="168" fontId="2" fillId="0" borderId="0" xfId="42" applyNumberFormat="1" applyFont="1" applyFill="1" applyBorder="1" applyAlignment="1" applyProtection="1">
      <alignment vertical="center"/>
      <protection/>
    </xf>
    <xf numFmtId="165" fontId="2" fillId="0" borderId="2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41" fontId="2" fillId="0" borderId="18" xfId="42" applyNumberFormat="1" applyFont="1" applyFill="1" applyBorder="1" applyAlignment="1" applyProtection="1">
      <alignment vertical="center"/>
      <protection/>
    </xf>
    <xf numFmtId="42" fontId="2" fillId="0" borderId="19" xfId="42" applyNumberFormat="1" applyFont="1" applyFill="1" applyBorder="1" applyAlignment="1" applyProtection="1">
      <alignment vertical="center"/>
      <protection/>
    </xf>
    <xf numFmtId="165" fontId="3" fillId="6" borderId="13" xfId="42" applyNumberFormat="1" applyFont="1" applyFill="1" applyBorder="1" applyAlignment="1" applyProtection="1">
      <alignment horizontal="center" vertical="center"/>
      <protection/>
    </xf>
    <xf numFmtId="37" fontId="5" fillId="6" borderId="0" xfId="0" applyFont="1" applyFill="1" applyBorder="1" applyAlignment="1">
      <alignment horizontal="center" vertical="center"/>
    </xf>
    <xf numFmtId="37" fontId="5" fillId="6" borderId="14" xfId="0" applyFont="1" applyFill="1" applyBorder="1" applyAlignment="1">
      <alignment horizontal="center" vertical="center"/>
    </xf>
    <xf numFmtId="165" fontId="2" fillId="0" borderId="18" xfId="42" applyNumberFormat="1" applyFont="1" applyBorder="1" applyAlignment="1" applyProtection="1">
      <alignment horizontal="center" vertical="center"/>
      <protection/>
    </xf>
    <xf numFmtId="37" fontId="2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W44"/>
  <sheetViews>
    <sheetView showGridLines="0" tabSelected="1" defaultGridColor="0" zoomScalePageLayoutView="0" colorId="22" workbookViewId="0" topLeftCell="A1">
      <selection activeCell="A40" sqref="A40"/>
    </sheetView>
  </sheetViews>
  <sheetFormatPr defaultColWidth="7.57421875" defaultRowHeight="12"/>
  <cols>
    <col min="1" max="1" width="43.57421875" style="2" customWidth="1"/>
    <col min="2" max="2" width="1.574218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16" width="1.57421875" style="2" customWidth="1"/>
    <col min="17" max="17" width="14.421875" style="2" customWidth="1"/>
    <col min="18" max="23" width="7.57421875" style="2" customWidth="1"/>
    <col min="24" max="16384" width="7.57421875" style="1" customWidth="1"/>
  </cols>
  <sheetData>
    <row r="1" ht="12.75" thickBot="1"/>
    <row r="2" spans="1:23" s="3" customFormat="1" ht="10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14"/>
      <c r="S2" s="14"/>
      <c r="T2" s="14"/>
      <c r="U2" s="14"/>
      <c r="V2" s="14"/>
      <c r="W2" s="14"/>
    </row>
    <row r="3" spans="1:23" s="3" customFormat="1" ht="12">
      <c r="A3" s="33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  <c r="R3" s="14"/>
      <c r="S3" s="14"/>
      <c r="T3" s="14"/>
      <c r="U3" s="14"/>
      <c r="V3" s="14"/>
      <c r="W3" s="14"/>
    </row>
    <row r="4" spans="1:23" s="3" customFormat="1" ht="8.25" customHeight="1">
      <c r="A4" s="7"/>
      <c r="B4" s="8"/>
      <c r="C4" s="18"/>
      <c r="D4" s="18"/>
      <c r="E4" s="18"/>
      <c r="F4" s="18"/>
      <c r="G4" s="18"/>
      <c r="H4" s="18"/>
      <c r="I4" s="18"/>
      <c r="J4" s="18"/>
      <c r="K4" s="18"/>
      <c r="L4" s="18"/>
      <c r="M4" s="8"/>
      <c r="N4" s="9"/>
      <c r="O4" s="9"/>
      <c r="P4" s="9"/>
      <c r="Q4" s="10"/>
      <c r="R4" s="14"/>
      <c r="S4" s="14"/>
      <c r="T4" s="14"/>
      <c r="U4" s="14"/>
      <c r="V4" s="14"/>
      <c r="W4" s="14"/>
    </row>
    <row r="5" spans="1:23" s="3" customFormat="1" ht="12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  <c r="R5" s="14"/>
      <c r="S5" s="14"/>
      <c r="T5" s="14"/>
      <c r="U5" s="14"/>
      <c r="V5" s="14"/>
      <c r="W5" s="14"/>
    </row>
    <row r="6" spans="1:23" s="3" customFormat="1" ht="12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14"/>
      <c r="S6" s="14"/>
      <c r="T6" s="14"/>
      <c r="U6" s="14"/>
      <c r="V6" s="14"/>
      <c r="W6" s="14"/>
    </row>
    <row r="7" spans="1:23" s="3" customFormat="1" ht="10.5" customHeight="1" thickBo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R7" s="14"/>
      <c r="S7" s="14"/>
      <c r="T7" s="14"/>
      <c r="U7" s="14"/>
      <c r="V7" s="14"/>
      <c r="W7" s="14"/>
    </row>
    <row r="10" spans="3:17" ht="12">
      <c r="C10" s="36" t="s">
        <v>13</v>
      </c>
      <c r="D10" s="37"/>
      <c r="E10" s="37"/>
      <c r="F10" s="37"/>
      <c r="G10" s="37"/>
      <c r="H10" s="37"/>
      <c r="I10" s="37"/>
      <c r="M10" s="36" t="s">
        <v>0</v>
      </c>
      <c r="N10" s="37"/>
      <c r="O10" s="37"/>
      <c r="P10" s="37"/>
      <c r="Q10" s="37"/>
    </row>
    <row r="11" ht="12">
      <c r="Q11" s="16" t="s">
        <v>1</v>
      </c>
    </row>
    <row r="12" spans="13:17" ht="12">
      <c r="M12" s="16" t="s">
        <v>2</v>
      </c>
      <c r="Q12" s="16" t="s">
        <v>3</v>
      </c>
    </row>
    <row r="13" spans="3:17" ht="12">
      <c r="C13" s="15" t="s">
        <v>4</v>
      </c>
      <c r="D13" s="17"/>
      <c r="E13" s="15" t="s">
        <v>5</v>
      </c>
      <c r="F13" s="17"/>
      <c r="G13" s="15" t="s">
        <v>6</v>
      </c>
      <c r="H13" s="17"/>
      <c r="I13" s="15" t="s">
        <v>7</v>
      </c>
      <c r="J13" s="17"/>
      <c r="K13" s="15" t="s">
        <v>8</v>
      </c>
      <c r="L13" s="17"/>
      <c r="M13" s="15" t="s">
        <v>9</v>
      </c>
      <c r="N13" s="17"/>
      <c r="O13" s="15" t="s">
        <v>10</v>
      </c>
      <c r="P13" s="17"/>
      <c r="Q13" s="15" t="s">
        <v>11</v>
      </c>
    </row>
    <row r="15" spans="1:23" s="21" customFormat="1" ht="13.5" customHeight="1">
      <c r="A15" s="19" t="s">
        <v>16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s="21" customFormat="1" ht="13.5" customHeight="1">
      <c r="A16" s="19" t="s">
        <v>33</v>
      </c>
      <c r="B16" s="19"/>
      <c r="C16" s="27">
        <v>25000</v>
      </c>
      <c r="D16" s="28"/>
      <c r="E16" s="27">
        <v>0</v>
      </c>
      <c r="F16" s="28"/>
      <c r="G16" s="27">
        <v>0</v>
      </c>
      <c r="H16" s="28"/>
      <c r="I16" s="27">
        <v>0</v>
      </c>
      <c r="J16" s="28"/>
      <c r="K16" s="25">
        <f>IF(SUM(C16:I16)=SUM(M16:Q16),SUM(C16:I16),SUM(M16:Q16)-SUM(C16:I16))</f>
        <v>25000</v>
      </c>
      <c r="L16" s="28"/>
      <c r="M16" s="27">
        <v>0</v>
      </c>
      <c r="N16" s="28"/>
      <c r="O16" s="27">
        <v>25000</v>
      </c>
      <c r="P16" s="28"/>
      <c r="Q16" s="27">
        <v>0</v>
      </c>
      <c r="R16" s="19"/>
      <c r="S16" s="19"/>
      <c r="T16" s="19"/>
      <c r="U16" s="19"/>
      <c r="V16" s="19"/>
      <c r="W16" s="19"/>
    </row>
    <row r="17" spans="1:23" s="21" customFormat="1" ht="13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26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s="21" customFormat="1" ht="13.5" customHeight="1">
      <c r="A18" s="19" t="s">
        <v>19</v>
      </c>
      <c r="B18" s="19"/>
      <c r="C18" s="19"/>
      <c r="D18" s="19"/>
      <c r="E18" s="19"/>
      <c r="F18" s="19"/>
      <c r="G18" s="19"/>
      <c r="H18" s="19"/>
      <c r="I18" s="19"/>
      <c r="J18" s="19"/>
      <c r="K18" s="26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s="21" customFormat="1" ht="13.5" customHeight="1">
      <c r="A19" s="19" t="s">
        <v>28</v>
      </c>
      <c r="B19" s="20" t="s">
        <v>12</v>
      </c>
      <c r="C19" s="19">
        <v>0</v>
      </c>
      <c r="D19" s="26"/>
      <c r="E19" s="19">
        <v>0</v>
      </c>
      <c r="F19" s="26"/>
      <c r="G19" s="19">
        <v>85541</v>
      </c>
      <c r="H19" s="26"/>
      <c r="I19" s="26">
        <v>277272</v>
      </c>
      <c r="J19" s="26"/>
      <c r="K19" s="26">
        <f>IF(SUM(C19:I19)=SUM(M19:Q19),SUM(C19:I19),SUM(M19:Q19)-SUM(C19:I19))</f>
        <v>362813</v>
      </c>
      <c r="L19" s="26"/>
      <c r="M19" s="26">
        <v>304119</v>
      </c>
      <c r="N19" s="26"/>
      <c r="O19" s="26">
        <f>58695-1</f>
        <v>58694</v>
      </c>
      <c r="P19" s="26"/>
      <c r="Q19" s="19">
        <v>0</v>
      </c>
      <c r="R19" s="19"/>
      <c r="S19" s="19"/>
      <c r="T19" s="19"/>
      <c r="U19" s="19"/>
      <c r="V19" s="19"/>
      <c r="W19" s="19"/>
    </row>
    <row r="20" spans="1:23" s="21" customFormat="1" ht="13.5" customHeight="1">
      <c r="A20" s="19" t="s">
        <v>29</v>
      </c>
      <c r="B20" s="20"/>
      <c r="C20" s="19">
        <v>94167</v>
      </c>
      <c r="D20" s="19"/>
      <c r="E20" s="19">
        <v>0</v>
      </c>
      <c r="F20" s="19"/>
      <c r="G20" s="19">
        <v>0</v>
      </c>
      <c r="H20" s="19"/>
      <c r="I20" s="19">
        <v>290886</v>
      </c>
      <c r="J20" s="19"/>
      <c r="K20" s="26">
        <f aca="true" t="shared" si="0" ref="K20:K41">IF(SUM(C20:I20)=SUM(M20:Q20),SUM(C20:I20),SUM(M20:Q20)-SUM(C20:I20))</f>
        <v>385053</v>
      </c>
      <c r="L20" s="19"/>
      <c r="M20" s="19">
        <v>273329</v>
      </c>
      <c r="N20" s="19"/>
      <c r="O20" s="19">
        <f>111723+1</f>
        <v>111724</v>
      </c>
      <c r="P20" s="19"/>
      <c r="Q20" s="19">
        <v>0</v>
      </c>
      <c r="R20" s="19"/>
      <c r="S20" s="19"/>
      <c r="T20" s="19"/>
      <c r="U20" s="19"/>
      <c r="V20" s="19"/>
      <c r="W20" s="19"/>
    </row>
    <row r="21" spans="1:23" s="21" customFormat="1" ht="13.5" customHeight="1">
      <c r="A21" s="19" t="s">
        <v>27</v>
      </c>
      <c r="B21" s="20" t="s">
        <v>12</v>
      </c>
      <c r="C21" s="19">
        <v>0</v>
      </c>
      <c r="D21" s="19"/>
      <c r="E21" s="19">
        <v>0</v>
      </c>
      <c r="F21" s="19"/>
      <c r="G21" s="19">
        <v>0</v>
      </c>
      <c r="H21" s="19"/>
      <c r="I21" s="19">
        <v>2089</v>
      </c>
      <c r="J21" s="19"/>
      <c r="K21" s="26">
        <f t="shared" si="0"/>
        <v>2089</v>
      </c>
      <c r="L21" s="19"/>
      <c r="M21" s="19">
        <v>0</v>
      </c>
      <c r="N21" s="19"/>
      <c r="O21" s="19">
        <v>2089</v>
      </c>
      <c r="P21" s="19"/>
      <c r="Q21" s="19">
        <v>0</v>
      </c>
      <c r="R21" s="19"/>
      <c r="S21" s="19"/>
      <c r="T21" s="19"/>
      <c r="U21" s="19"/>
      <c r="V21" s="19"/>
      <c r="W21" s="19"/>
    </row>
    <row r="22" spans="1:23" s="21" customFormat="1" ht="13.5" customHeight="1">
      <c r="A22" s="19" t="s">
        <v>20</v>
      </c>
      <c r="B22" s="20"/>
      <c r="C22" s="19">
        <v>0</v>
      </c>
      <c r="D22" s="19"/>
      <c r="E22" s="19">
        <v>0</v>
      </c>
      <c r="F22" s="19"/>
      <c r="G22" s="19">
        <v>0</v>
      </c>
      <c r="H22" s="19"/>
      <c r="I22" s="19">
        <v>132076</v>
      </c>
      <c r="J22" s="19"/>
      <c r="K22" s="26">
        <f t="shared" si="0"/>
        <v>132076</v>
      </c>
      <c r="L22" s="19"/>
      <c r="M22" s="19">
        <v>66695</v>
      </c>
      <c r="N22" s="19"/>
      <c r="O22" s="19">
        <v>65381</v>
      </c>
      <c r="P22" s="19"/>
      <c r="Q22" s="19">
        <v>0</v>
      </c>
      <c r="R22" s="19"/>
      <c r="S22" s="19"/>
      <c r="T22" s="19"/>
      <c r="U22" s="19"/>
      <c r="V22" s="19"/>
      <c r="W22" s="19"/>
    </row>
    <row r="23" spans="1:23" s="21" customFormat="1" ht="13.5" customHeight="1">
      <c r="A23" s="19" t="s">
        <v>21</v>
      </c>
      <c r="B23" s="20" t="s">
        <v>12</v>
      </c>
      <c r="C23" s="19">
        <v>0</v>
      </c>
      <c r="D23" s="19"/>
      <c r="E23" s="19">
        <v>0</v>
      </c>
      <c r="F23" s="19"/>
      <c r="G23" s="19">
        <v>0</v>
      </c>
      <c r="H23" s="19"/>
      <c r="I23" s="19">
        <v>481067</v>
      </c>
      <c r="J23" s="19"/>
      <c r="K23" s="26">
        <f t="shared" si="0"/>
        <v>481067</v>
      </c>
      <c r="L23" s="19"/>
      <c r="M23" s="19">
        <v>377912</v>
      </c>
      <c r="N23" s="19"/>
      <c r="O23" s="19">
        <v>103155</v>
      </c>
      <c r="P23" s="19"/>
      <c r="Q23" s="19">
        <v>0</v>
      </c>
      <c r="R23" s="19"/>
      <c r="S23" s="19"/>
      <c r="T23" s="19"/>
      <c r="U23" s="19"/>
      <c r="V23" s="19"/>
      <c r="W23" s="19"/>
    </row>
    <row r="24" spans="1:23" s="21" customFormat="1" ht="13.5" customHeight="1">
      <c r="A24" s="19" t="s">
        <v>30</v>
      </c>
      <c r="B24" s="20"/>
      <c r="C24" s="19">
        <v>0</v>
      </c>
      <c r="D24" s="19"/>
      <c r="E24" s="19">
        <v>0</v>
      </c>
      <c r="F24" s="19"/>
      <c r="G24" s="19">
        <v>0</v>
      </c>
      <c r="H24" s="19"/>
      <c r="I24" s="19">
        <v>346104</v>
      </c>
      <c r="J24" s="19"/>
      <c r="K24" s="26">
        <f t="shared" si="0"/>
        <v>346104</v>
      </c>
      <c r="L24" s="19"/>
      <c r="M24" s="19">
        <v>337020</v>
      </c>
      <c r="N24" s="19"/>
      <c r="O24" s="19">
        <v>9084</v>
      </c>
      <c r="P24" s="19"/>
      <c r="Q24" s="19">
        <v>0</v>
      </c>
      <c r="R24" s="19"/>
      <c r="S24" s="19"/>
      <c r="T24" s="19"/>
      <c r="U24" s="19"/>
      <c r="V24" s="19"/>
      <c r="W24" s="19"/>
    </row>
    <row r="25" spans="1:23" s="21" customFormat="1" ht="13.5" customHeight="1">
      <c r="A25" s="19" t="s">
        <v>22</v>
      </c>
      <c r="B25" s="20" t="s">
        <v>12</v>
      </c>
      <c r="C25" s="19">
        <v>0</v>
      </c>
      <c r="D25" s="19"/>
      <c r="E25" s="19">
        <v>0</v>
      </c>
      <c r="F25" s="19"/>
      <c r="G25" s="19">
        <v>0</v>
      </c>
      <c r="H25" s="19"/>
      <c r="I25" s="19">
        <v>356143</v>
      </c>
      <c r="J25" s="19"/>
      <c r="K25" s="26">
        <f t="shared" si="0"/>
        <v>356143</v>
      </c>
      <c r="L25" s="19"/>
      <c r="M25" s="19">
        <v>337322</v>
      </c>
      <c r="N25" s="19"/>
      <c r="O25" s="22">
        <v>18821</v>
      </c>
      <c r="P25" s="19"/>
      <c r="Q25" s="19">
        <v>0</v>
      </c>
      <c r="R25" s="19"/>
      <c r="S25" s="19"/>
      <c r="T25" s="19"/>
      <c r="U25" s="19"/>
      <c r="V25" s="19"/>
      <c r="W25" s="19"/>
    </row>
    <row r="26" spans="1:23" s="21" customFormat="1" ht="13.5" customHeight="1">
      <c r="A26" s="19" t="s">
        <v>23</v>
      </c>
      <c r="B26" s="20" t="s">
        <v>12</v>
      </c>
      <c r="C26" s="19">
        <v>0</v>
      </c>
      <c r="D26" s="19"/>
      <c r="E26" s="19">
        <v>0</v>
      </c>
      <c r="F26" s="19"/>
      <c r="G26" s="19">
        <v>0</v>
      </c>
      <c r="H26" s="19"/>
      <c r="I26" s="19">
        <v>151189</v>
      </c>
      <c r="J26" s="19"/>
      <c r="K26" s="26">
        <f t="shared" si="0"/>
        <v>151189</v>
      </c>
      <c r="L26" s="19"/>
      <c r="M26" s="19">
        <v>147622</v>
      </c>
      <c r="N26" s="19"/>
      <c r="O26" s="19">
        <v>3567</v>
      </c>
      <c r="P26" s="19"/>
      <c r="Q26" s="19">
        <v>0</v>
      </c>
      <c r="R26" s="19"/>
      <c r="S26" s="19"/>
      <c r="T26" s="19"/>
      <c r="U26" s="19"/>
      <c r="V26" s="19"/>
      <c r="W26" s="19"/>
    </row>
    <row r="27" spans="1:23" s="21" customFormat="1" ht="13.5" customHeight="1">
      <c r="A27" s="19" t="s">
        <v>24</v>
      </c>
      <c r="B27" s="20" t="s">
        <v>12</v>
      </c>
      <c r="C27" s="19">
        <v>0</v>
      </c>
      <c r="D27" s="19"/>
      <c r="E27" s="19">
        <v>0</v>
      </c>
      <c r="F27" s="19"/>
      <c r="G27" s="19">
        <v>0</v>
      </c>
      <c r="H27" s="19"/>
      <c r="I27" s="19">
        <f>8835-2</f>
        <v>8833</v>
      </c>
      <c r="J27" s="19"/>
      <c r="K27" s="26">
        <f t="shared" si="0"/>
        <v>8833</v>
      </c>
      <c r="L27" s="19"/>
      <c r="M27" s="19">
        <v>0</v>
      </c>
      <c r="N27" s="19"/>
      <c r="O27" s="19">
        <f>8835-2</f>
        <v>8833</v>
      </c>
      <c r="P27" s="19"/>
      <c r="Q27" s="19">
        <v>0</v>
      </c>
      <c r="R27" s="19"/>
      <c r="S27" s="19"/>
      <c r="T27" s="19"/>
      <c r="U27" s="19"/>
      <c r="V27" s="19"/>
      <c r="W27" s="19"/>
    </row>
    <row r="28" spans="1:23" s="21" customFormat="1" ht="13.5" customHeight="1">
      <c r="A28" s="19" t="s">
        <v>25</v>
      </c>
      <c r="B28" s="20" t="s">
        <v>12</v>
      </c>
      <c r="C28" s="19">
        <v>0</v>
      </c>
      <c r="D28" s="19"/>
      <c r="E28" s="19">
        <v>0</v>
      </c>
      <c r="F28" s="19"/>
      <c r="G28" s="19">
        <v>0</v>
      </c>
      <c r="H28" s="19"/>
      <c r="I28" s="19">
        <v>2082627</v>
      </c>
      <c r="J28" s="19"/>
      <c r="K28" s="26">
        <f t="shared" si="0"/>
        <v>2082627</v>
      </c>
      <c r="L28" s="19"/>
      <c r="M28" s="19">
        <v>1921615</v>
      </c>
      <c r="N28" s="19"/>
      <c r="O28" s="19">
        <f>161011+1</f>
        <v>161012</v>
      </c>
      <c r="P28" s="19"/>
      <c r="Q28" s="19">
        <v>0</v>
      </c>
      <c r="R28" s="19"/>
      <c r="S28" s="19"/>
      <c r="T28" s="19"/>
      <c r="U28" s="19"/>
      <c r="V28" s="19"/>
      <c r="W28" s="19"/>
    </row>
    <row r="29" spans="1:23" s="21" customFormat="1" ht="13.5" customHeight="1">
      <c r="A29" s="19" t="s">
        <v>26</v>
      </c>
      <c r="B29" s="20" t="s">
        <v>12</v>
      </c>
      <c r="C29" s="19">
        <v>0</v>
      </c>
      <c r="D29" s="19"/>
      <c r="E29" s="23">
        <v>0</v>
      </c>
      <c r="F29" s="19"/>
      <c r="G29" s="23">
        <v>0</v>
      </c>
      <c r="H29" s="19"/>
      <c r="I29" s="23">
        <v>118336</v>
      </c>
      <c r="J29" s="19"/>
      <c r="K29" s="31">
        <f t="shared" si="0"/>
        <v>118336</v>
      </c>
      <c r="L29" s="19"/>
      <c r="M29" s="23">
        <v>112974</v>
      </c>
      <c r="N29" s="19"/>
      <c r="O29" s="23">
        <v>5362</v>
      </c>
      <c r="P29" s="19"/>
      <c r="Q29" s="23">
        <v>0</v>
      </c>
      <c r="R29" s="19"/>
      <c r="S29" s="19"/>
      <c r="T29" s="19"/>
      <c r="U29" s="19"/>
      <c r="V29" s="19"/>
      <c r="W29" s="19"/>
    </row>
    <row r="30" spans="1:23" s="21" customFormat="1" ht="13.5" customHeight="1">
      <c r="A30" s="19"/>
      <c r="B30" s="20"/>
      <c r="C30" s="29"/>
      <c r="D30" s="19"/>
      <c r="E30" s="30"/>
      <c r="F30" s="30"/>
      <c r="G30" s="30"/>
      <c r="H30" s="30"/>
      <c r="I30" s="30"/>
      <c r="J30" s="30"/>
      <c r="K30" s="26"/>
      <c r="L30" s="30"/>
      <c r="M30" s="30"/>
      <c r="N30" s="30"/>
      <c r="O30" s="30"/>
      <c r="P30" s="30"/>
      <c r="Q30" s="30"/>
      <c r="R30" s="19"/>
      <c r="S30" s="19"/>
      <c r="T30" s="19"/>
      <c r="U30" s="19"/>
      <c r="V30" s="19"/>
      <c r="W30" s="19"/>
    </row>
    <row r="31" spans="1:23" s="21" customFormat="1" ht="13.5" customHeight="1">
      <c r="A31" s="19" t="s">
        <v>17</v>
      </c>
      <c r="B31" s="20" t="s">
        <v>12</v>
      </c>
      <c r="C31" s="23">
        <f>SUM(C19:C29)</f>
        <v>94167</v>
      </c>
      <c r="D31" s="19"/>
      <c r="E31" s="23">
        <f>SUM(E19:E29)</f>
        <v>0</v>
      </c>
      <c r="F31" s="19"/>
      <c r="G31" s="23">
        <f>SUM(G19:G29)</f>
        <v>85541</v>
      </c>
      <c r="H31" s="19"/>
      <c r="I31" s="23">
        <f>SUM(I19:I29)</f>
        <v>4246622</v>
      </c>
      <c r="J31" s="19"/>
      <c r="K31" s="31">
        <f t="shared" si="0"/>
        <v>4426330</v>
      </c>
      <c r="L31" s="19"/>
      <c r="M31" s="23">
        <f>SUM(M19:M29)</f>
        <v>3878608</v>
      </c>
      <c r="N31" s="19"/>
      <c r="O31" s="23">
        <f>SUM(O19:O29)</f>
        <v>547722</v>
      </c>
      <c r="P31" s="19"/>
      <c r="Q31" s="23">
        <f>SUM(Q19:Q29)</f>
        <v>0</v>
      </c>
      <c r="R31" s="19"/>
      <c r="S31" s="19"/>
      <c r="T31" s="19"/>
      <c r="U31" s="19"/>
      <c r="V31" s="19"/>
      <c r="W31" s="19"/>
    </row>
    <row r="32" spans="1:23" s="21" customFormat="1" ht="13.5" customHeight="1">
      <c r="A32" s="19"/>
      <c r="B32" s="20" t="s">
        <v>12</v>
      </c>
      <c r="C32" s="19"/>
      <c r="D32" s="19"/>
      <c r="E32" s="19"/>
      <c r="F32" s="19"/>
      <c r="G32" s="19"/>
      <c r="H32" s="19"/>
      <c r="I32" s="19"/>
      <c r="J32" s="19"/>
      <c r="K32" s="26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s="21" customFormat="1" ht="13.5" customHeight="1">
      <c r="A33" s="19" t="s">
        <v>35</v>
      </c>
      <c r="B33" s="20" t="s">
        <v>12</v>
      </c>
      <c r="C33" s="23">
        <v>0</v>
      </c>
      <c r="D33" s="19"/>
      <c r="E33" s="23">
        <v>0</v>
      </c>
      <c r="F33" s="19"/>
      <c r="G33" s="23">
        <v>0</v>
      </c>
      <c r="H33" s="19"/>
      <c r="I33" s="23">
        <v>-4401176</v>
      </c>
      <c r="J33" s="19"/>
      <c r="K33" s="31">
        <f t="shared" si="0"/>
        <v>-4401176</v>
      </c>
      <c r="L33" s="19"/>
      <c r="M33" s="23">
        <v>-3781453</v>
      </c>
      <c r="N33" s="19"/>
      <c r="O33" s="23">
        <v>-619723</v>
      </c>
      <c r="P33" s="19"/>
      <c r="Q33" s="23">
        <v>0</v>
      </c>
      <c r="R33" s="19"/>
      <c r="S33" s="19"/>
      <c r="T33" s="19"/>
      <c r="U33" s="19"/>
      <c r="V33" s="19"/>
      <c r="W33" s="19"/>
    </row>
    <row r="34" spans="1:23" s="21" customFormat="1" ht="13.5" customHeight="1">
      <c r="A34" s="19"/>
      <c r="B34" s="20" t="s">
        <v>12</v>
      </c>
      <c r="C34" s="29"/>
      <c r="D34" s="19"/>
      <c r="E34" s="19"/>
      <c r="F34" s="19"/>
      <c r="G34" s="19"/>
      <c r="H34" s="19"/>
      <c r="I34" s="19"/>
      <c r="J34" s="19"/>
      <c r="K34" s="26"/>
      <c r="L34" s="19"/>
      <c r="M34" s="19"/>
      <c r="N34" s="19"/>
      <c r="O34" s="19"/>
      <c r="P34" s="19"/>
      <c r="Q34" s="30"/>
      <c r="R34" s="19"/>
      <c r="S34" s="19"/>
      <c r="T34" s="19"/>
      <c r="U34" s="19"/>
      <c r="V34" s="19"/>
      <c r="W34" s="19"/>
    </row>
    <row r="35" spans="1:23" s="21" customFormat="1" ht="13.5" customHeight="1">
      <c r="A35" s="19" t="s">
        <v>18</v>
      </c>
      <c r="B35" s="20" t="s">
        <v>12</v>
      </c>
      <c r="C35" s="23">
        <f>SUM(C31+C33)</f>
        <v>94167</v>
      </c>
      <c r="D35" s="19"/>
      <c r="E35" s="23">
        <f>SUM(E31+E33)</f>
        <v>0</v>
      </c>
      <c r="F35" s="19"/>
      <c r="G35" s="23">
        <f>SUM(G31+G33)</f>
        <v>85541</v>
      </c>
      <c r="H35" s="19"/>
      <c r="I35" s="23">
        <f>SUM(I31:I33)</f>
        <v>-154554</v>
      </c>
      <c r="J35" s="19"/>
      <c r="K35" s="31">
        <f t="shared" si="0"/>
        <v>25154</v>
      </c>
      <c r="L35" s="19"/>
      <c r="M35" s="23">
        <f>SUM(M31:M33)</f>
        <v>97155</v>
      </c>
      <c r="N35" s="19"/>
      <c r="O35" s="23">
        <f>SUM(O31:O33)</f>
        <v>-72001</v>
      </c>
      <c r="P35" s="19"/>
      <c r="Q35" s="23">
        <f>SUM(Q31+Q33)</f>
        <v>0</v>
      </c>
      <c r="R35" s="19"/>
      <c r="S35" s="19"/>
      <c r="T35" s="19"/>
      <c r="U35" s="19"/>
      <c r="V35" s="19"/>
      <c r="W35" s="19"/>
    </row>
    <row r="36" spans="2:23" s="21" customFormat="1" ht="13.5" customHeight="1">
      <c r="B36" s="20" t="s">
        <v>12</v>
      </c>
      <c r="C36" s="19"/>
      <c r="D36" s="19"/>
      <c r="E36" s="19"/>
      <c r="F36" s="19"/>
      <c r="G36" s="19"/>
      <c r="H36" s="19"/>
      <c r="I36" s="19"/>
      <c r="J36" s="19"/>
      <c r="K36" s="26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s="21" customFormat="1" ht="13.5" customHeight="1">
      <c r="A37" s="19" t="s">
        <v>32</v>
      </c>
      <c r="B37" s="20"/>
      <c r="C37" s="23">
        <v>0</v>
      </c>
      <c r="D37" s="19"/>
      <c r="E37" s="23">
        <v>0</v>
      </c>
      <c r="F37" s="19"/>
      <c r="G37" s="23">
        <v>1000</v>
      </c>
      <c r="H37" s="19"/>
      <c r="I37" s="23">
        <v>0</v>
      </c>
      <c r="J37" s="19"/>
      <c r="K37" s="31">
        <f t="shared" si="0"/>
        <v>1000</v>
      </c>
      <c r="L37" s="19"/>
      <c r="M37" s="23">
        <v>0</v>
      </c>
      <c r="N37" s="19"/>
      <c r="O37" s="23">
        <v>1000</v>
      </c>
      <c r="P37" s="19"/>
      <c r="Q37" s="23">
        <v>0</v>
      </c>
      <c r="R37" s="19"/>
      <c r="S37" s="19"/>
      <c r="T37" s="19"/>
      <c r="U37" s="19"/>
      <c r="V37" s="19"/>
      <c r="W37" s="19"/>
    </row>
    <row r="38" spans="1:23" s="21" customFormat="1" ht="13.5" customHeight="1">
      <c r="A38" s="19"/>
      <c r="B38" s="20"/>
      <c r="C38" s="30"/>
      <c r="D38" s="19"/>
      <c r="E38" s="30"/>
      <c r="F38" s="19"/>
      <c r="G38" s="30"/>
      <c r="H38" s="19"/>
      <c r="I38" s="30"/>
      <c r="J38" s="19"/>
      <c r="K38" s="26"/>
      <c r="L38" s="19"/>
      <c r="M38" s="30"/>
      <c r="N38" s="19"/>
      <c r="O38" s="30"/>
      <c r="P38" s="19"/>
      <c r="Q38" s="30"/>
      <c r="R38" s="19"/>
      <c r="S38" s="19"/>
      <c r="T38" s="19"/>
      <c r="U38" s="19"/>
      <c r="V38" s="19"/>
      <c r="W38" s="19"/>
    </row>
    <row r="39" spans="1:23" s="21" customFormat="1" ht="13.5" customHeight="1">
      <c r="A39" s="19" t="s">
        <v>36</v>
      </c>
      <c r="B39" s="20" t="s">
        <v>12</v>
      </c>
      <c r="C39" s="23">
        <f>C35+C16+C37</f>
        <v>119167</v>
      </c>
      <c r="D39" s="19"/>
      <c r="E39" s="23">
        <f>E35+E16+E37</f>
        <v>0</v>
      </c>
      <c r="F39" s="19"/>
      <c r="G39" s="23">
        <f>+G35+G16+G37</f>
        <v>86541</v>
      </c>
      <c r="H39" s="19"/>
      <c r="I39" s="23">
        <f>I35+I16+I37</f>
        <v>-154554</v>
      </c>
      <c r="J39" s="19"/>
      <c r="K39" s="31">
        <f t="shared" si="0"/>
        <v>51154</v>
      </c>
      <c r="L39" s="19"/>
      <c r="M39" s="23">
        <f>M35+M16+M37</f>
        <v>97155</v>
      </c>
      <c r="N39" s="19"/>
      <c r="O39" s="23">
        <f>+O35+O16+O37</f>
        <v>-46001</v>
      </c>
      <c r="P39" s="19"/>
      <c r="Q39" s="23">
        <f>Q35+Q16+Q37</f>
        <v>0</v>
      </c>
      <c r="R39" s="19"/>
      <c r="S39" s="19"/>
      <c r="T39" s="19"/>
      <c r="U39" s="19"/>
      <c r="V39" s="19"/>
      <c r="W39" s="19"/>
    </row>
    <row r="40" spans="1:23" s="21" customFormat="1" ht="13.5" customHeight="1">
      <c r="A40" s="19"/>
      <c r="B40" s="20" t="s">
        <v>12</v>
      </c>
      <c r="C40" s="19"/>
      <c r="D40" s="19"/>
      <c r="E40" s="19"/>
      <c r="F40" s="19"/>
      <c r="G40" s="19"/>
      <c r="H40" s="19"/>
      <c r="I40" s="19"/>
      <c r="J40" s="19"/>
      <c r="K40" s="26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s="21" customFormat="1" ht="13.5" customHeight="1" thickBot="1">
      <c r="A41" s="19" t="s">
        <v>31</v>
      </c>
      <c r="B41" s="20" t="s">
        <v>12</v>
      </c>
      <c r="C41" s="24">
        <f>C39</f>
        <v>119167</v>
      </c>
      <c r="D41" s="19"/>
      <c r="E41" s="24">
        <f>+E39</f>
        <v>0</v>
      </c>
      <c r="F41" s="19"/>
      <c r="G41" s="24">
        <f>+G39</f>
        <v>86541</v>
      </c>
      <c r="H41" s="19"/>
      <c r="I41" s="24">
        <f>+I39</f>
        <v>-154554</v>
      </c>
      <c r="J41" s="19"/>
      <c r="K41" s="32">
        <f t="shared" si="0"/>
        <v>51154</v>
      </c>
      <c r="L41" s="19"/>
      <c r="M41" s="24">
        <f>+M39</f>
        <v>97155</v>
      </c>
      <c r="N41" s="19"/>
      <c r="O41" s="24">
        <f>+O39</f>
        <v>-46001</v>
      </c>
      <c r="P41" s="19"/>
      <c r="Q41" s="24">
        <f>+Q39</f>
        <v>0</v>
      </c>
      <c r="R41" s="19"/>
      <c r="S41" s="19"/>
      <c r="T41" s="19"/>
      <c r="U41" s="19"/>
      <c r="V41" s="19"/>
      <c r="W41" s="19"/>
    </row>
    <row r="42" ht="12.75" thickTop="1"/>
    <row r="44" spans="1:23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</sheetData>
  <sheetProtection/>
  <mergeCells count="5">
    <mergeCell ref="A3:Q3"/>
    <mergeCell ref="A5:Q5"/>
    <mergeCell ref="A6:Q6"/>
    <mergeCell ref="M10:Q10"/>
    <mergeCell ref="C10:I10"/>
  </mergeCells>
  <conditionalFormatting sqref="A15:IV41">
    <cfRule type="expression" priority="3" dxfId="2" stopIfTrue="1">
      <formula>MOD(ROW(),2)=1</formula>
    </cfRule>
  </conditionalFormatting>
  <conditionalFormatting sqref="K1:K65536">
    <cfRule type="cellIs" priority="1" dxfId="0" operator="equal" stopIfTrue="1">
      <formula>-1</formula>
    </cfRule>
    <cfRule type="cellIs" priority="2" dxfId="0" operator="equal" stopIfTrue="1">
      <formula>1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2007-08-21T16:13:46Z</cp:lastPrinted>
  <dcterms:modified xsi:type="dcterms:W3CDTF">2007-08-21T16:14:12Z</dcterms:modified>
  <cp:category/>
  <cp:version/>
  <cp:contentType/>
  <cp:contentStatus/>
</cp:coreProperties>
</file>