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325" activeTab="0"/>
  </bookViews>
  <sheets>
    <sheet name="C-2A - 2007" sheetId="1" r:id="rId1"/>
  </sheets>
  <definedNames>
    <definedName name="_Order1" hidden="1">255</definedName>
    <definedName name="_xlnm.Print_Area" localSheetId="0">'C-2A - 2007'!$A$1:$R$183</definedName>
    <definedName name="_xlnm.Print_Titles" localSheetId="0">'C-2A - 2007'!$1:$11</definedName>
  </definedNames>
  <calcPr fullCalcOnLoad="1"/>
</workbook>
</file>

<file path=xl/sharedStrings.xml><?xml version="1.0" encoding="utf-8"?>
<sst xmlns="http://schemas.openxmlformats.org/spreadsheetml/2006/main" count="179" uniqueCount="168">
  <si>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</si>
  <si>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</si>
  <si>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</si>
  <si>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</si>
  <si>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</si>
  <si>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</si>
  <si>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</si>
  <si>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</si>
  <si>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</si>
  <si>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</si>
  <si>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</si>
  <si>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</si>
  <si>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</si>
  <si>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</si>
  <si>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</si>
  <si>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</si>
  <si>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</si>
  <si>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</si>
  <si>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</si>
  <si>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</si>
  <si>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</si>
  <si>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</si>
  <si>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</si>
  <si>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</si>
  <si>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</si>
  <si>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</si>
  <si>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</si>
  <si>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</si>
  <si>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</si>
  <si>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</si>
  <si>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</si>
  <si>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</si>
  <si>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</si>
  <si>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</si>
  <si>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</si>
  <si>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</si>
  <si>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</si>
  <si>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Faculty Development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</si>
  <si>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</si>
  <si>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</si>
  <si>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</si>
  <si>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</si>
  <si>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</si>
  <si>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</si>
  <si>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</si>
  <si>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</si>
  <si>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</si>
  <si>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Bureau Business Research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</si>
  <si>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</si>
  <si>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</si>
  <si>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</si>
  <si>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</si>
  <si>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</si>
  <si>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</si>
  <si>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</si>
  <si>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</si>
  <si>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</si>
  <si>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</si>
  <si>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Counseling Services</t>
  </si>
  <si>
    <t>Student Aid</t>
  </si>
  <si>
    <t>Admissions &amp; Records</t>
  </si>
  <si>
    <t>Career Planning</t>
  </si>
  <si>
    <t>Student Recruitment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</si>
  <si>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</si>
  <si>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</si>
  <si>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</si>
  <si>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</si>
  <si>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</si>
  <si>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</si>
  <si>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</si>
  <si>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</si>
  <si>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</si>
  <si>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</si>
  <si>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</si>
  <si>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</si>
  <si>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</si>
  <si>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</si>
  <si>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</si>
  <si>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</si>
  <si>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Staff Senate</t>
  </si>
  <si>
    <t>Information Services</t>
  </si>
  <si>
    <t>Development</t>
  </si>
  <si>
    <t>University Marketing</t>
  </si>
  <si>
    <t>Legal Services</t>
  </si>
  <si>
    <t>Membership/Organizations</t>
  </si>
  <si>
    <t>Official Functions</t>
  </si>
  <si>
    <t>University Catalog</t>
  </si>
  <si>
    <t>Student Handbook</t>
  </si>
  <si>
    <t>Telephone Exchange</t>
  </si>
  <si>
    <t>Campus Mail</t>
  </si>
  <si>
    <t>Campus Police</t>
  </si>
  <si>
    <t>Motor Pool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</si>
  <si>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</si>
  <si>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</si>
  <si>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</si>
  <si>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</si>
  <si>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</si>
  <si>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</si>
  <si>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</si>
  <si>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</si>
  <si>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</si>
  <si>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</si>
  <si>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</si>
  <si>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Teacher Education Redesign</t>
  </si>
  <si>
    <t>H&amp;PE Building Management</t>
  </si>
  <si>
    <t>Military Science</t>
  </si>
  <si>
    <t>Institute for Human Services</t>
  </si>
  <si>
    <t>Alliance for Education Fdn</t>
  </si>
  <si>
    <t>Psychology</t>
  </si>
  <si>
    <t>Psychology Assessment</t>
  </si>
  <si>
    <t>Education Technical Lab</t>
  </si>
  <si>
    <t>Pioneer Heritage - Special Events</t>
  </si>
  <si>
    <t xml:space="preserve">Maintenance and Repair </t>
  </si>
  <si>
    <t>Instructional Support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</si>
  <si>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</si>
  <si>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</si>
  <si>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</si>
  <si>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</si>
  <si>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</si>
  <si>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Arts/Humanities</t>
  </si>
  <si>
    <t>Communications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</si>
  <si>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</si>
  <si>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</si>
  <si>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</si>
  <si>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</si>
  <si>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</si>
  <si>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</si>
  <si>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</si>
  <si>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</si>
  <si>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IT Academy</t>
  </si>
  <si>
    <t>Computer Science</t>
  </si>
  <si>
    <t>Mathematics</t>
  </si>
  <si>
    <t>Physics Support</t>
  </si>
  <si>
    <t>Biological Laboratory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</si>
  <si>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</si>
  <si>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</si>
  <si>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</si>
  <si>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</si>
  <si>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</si>
  <si>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</si>
  <si>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Library-Faculty Development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</si>
  <si>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</si>
  <si>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</si>
  <si>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</si>
  <si>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</si>
  <si>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</si>
  <si>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</si>
  <si>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</si>
  <si>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</si>
  <si>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</si>
  <si>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 xml:space="preserve">FCCSC Implementation 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</si>
  <si>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</si>
  <si>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</si>
  <si>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</si>
  <si>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</si>
  <si>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</si>
  <si>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</si>
  <si>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 xml:space="preserve">ANALYSIS C-2A                                                            ANALYSIS OF CURRENT UNRESTRICTED FUND EXPENDITURES                                                            ANALYSIS C-2A  </t>
  </si>
  <si>
    <t>Supplies &amp; Expense</t>
  </si>
  <si>
    <t>Related benefits</t>
  </si>
  <si>
    <t>LSU IN SHREVEPORT</t>
  </si>
  <si>
    <t>Music</t>
  </si>
  <si>
    <t>Tech Center - Air Cond Project</t>
  </si>
  <si>
    <t>Health Administration</t>
  </si>
  <si>
    <t>Library - Book Enhancement</t>
  </si>
  <si>
    <t>Uncertain Enrollment</t>
  </si>
  <si>
    <t>Computer Services - Uncertain Enrollment</t>
  </si>
  <si>
    <t>FOR THE YEAR ENDED JUNE 30,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</si>
</sst>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43" fontId="1" fillId="0" borderId="0" xfId="15" applyFont="1" applyAlignment="1">
      <alignment horizontal="center" vertical="center"/>
    </xf>
    <xf numFmtId="166" fontId="1" fillId="0" borderId="0" xfId="15" applyNumberFormat="1" applyFont="1" applyAlignment="1">
      <alignment vertical="center"/>
    </xf>
    <xf numFmtId="43" fontId="1" fillId="0" borderId="0" xfId="15" applyFont="1" applyAlignment="1">
      <alignment vertical="center"/>
    </xf>
    <xf numFmtId="169" fontId="1" fillId="0" borderId="0" xfId="17" applyNumberFormat="1" applyFont="1" applyAlignment="1">
      <alignment horizontal="left" vertical="center"/>
    </xf>
    <xf numFmtId="166" fontId="1" fillId="0" borderId="0" xfId="15" applyNumberFormat="1" applyFont="1" applyAlignment="1">
      <alignment horizontal="left" vertical="center"/>
    </xf>
    <xf numFmtId="166" fontId="1" fillId="0" borderId="1" xfId="15" applyNumberFormat="1" applyFont="1" applyBorder="1" applyAlignment="1">
      <alignment horizontal="left" vertical="center"/>
    </xf>
    <xf numFmtId="0" fontId="2" fillId="2" borderId="2" xfId="21" applyFont="1" applyFill="1" applyBorder="1" applyAlignment="1">
      <alignment horizontal="left" vertical="center"/>
      <protection/>
    </xf>
    <xf numFmtId="0" fontId="2" fillId="2" borderId="3" xfId="21" applyFont="1" applyFill="1" applyBorder="1" applyAlignment="1">
      <alignment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0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1" fillId="3" borderId="0" xfId="21" applyFont="1" applyFill="1" applyAlignment="1">
      <alignment horizontal="left" vertical="center"/>
      <protection/>
    </xf>
    <xf numFmtId="0" fontId="1" fillId="3" borderId="0" xfId="21" applyFont="1" applyFill="1" applyAlignment="1">
      <alignment horizontal="center" vertical="center"/>
      <protection/>
    </xf>
    <xf numFmtId="0" fontId="1" fillId="3" borderId="0" xfId="21" applyFont="1" applyFill="1" applyAlignment="1">
      <alignment horizontal="center" vertical="center" wrapText="1"/>
      <protection/>
    </xf>
    <xf numFmtId="0" fontId="1" fillId="3" borderId="0" xfId="21" applyFont="1" applyFill="1" applyAlignment="1">
      <alignment vertical="center"/>
      <protection/>
    </xf>
    <xf numFmtId="166" fontId="1" fillId="3" borderId="0" xfId="15" applyNumberFormat="1" applyFont="1" applyFill="1" applyAlignment="1">
      <alignment vertical="center"/>
    </xf>
    <xf numFmtId="43" fontId="1" fillId="3" borderId="0" xfId="15" applyFont="1" applyFill="1" applyAlignment="1">
      <alignment vertical="center"/>
    </xf>
    <xf numFmtId="166" fontId="1" fillId="3" borderId="0" xfId="15" applyNumberFormat="1" applyFont="1" applyFill="1" applyAlignment="1">
      <alignment horizontal="left" vertical="center"/>
    </xf>
    <xf numFmtId="166" fontId="1" fillId="3" borderId="1" xfId="15" applyNumberFormat="1" applyFont="1" applyFill="1" applyBorder="1" applyAlignment="1">
      <alignment horizontal="left" vertical="center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 wrapText="1"/>
      <protection/>
    </xf>
    <xf numFmtId="0" fontId="1" fillId="0" borderId="10" xfId="2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10" xfId="21" applyFont="1" applyBorder="1" applyAlignment="1">
      <alignment horizontal="center" wrapText="1"/>
      <protection/>
    </xf>
    <xf numFmtId="166" fontId="1" fillId="3" borderId="0" xfId="15" applyNumberFormat="1" applyFont="1" applyFill="1" applyBorder="1" applyAlignment="1">
      <alignment vertical="center"/>
    </xf>
    <xf numFmtId="0" fontId="1" fillId="0" borderId="0" xfId="21" applyFont="1" applyBorder="1" applyAlignment="1">
      <alignment horizontal="center"/>
      <protection/>
    </xf>
    <xf numFmtId="0" fontId="1" fillId="3" borderId="0" xfId="21" applyFont="1" applyFill="1" applyBorder="1" applyAlignment="1">
      <alignment horizontal="center" vertical="center"/>
      <protection/>
    </xf>
    <xf numFmtId="43" fontId="1" fillId="0" borderId="0" xfId="15" applyFont="1" applyBorder="1" applyAlignment="1">
      <alignment horizontal="center" vertical="center"/>
    </xf>
    <xf numFmtId="166" fontId="1" fillId="0" borderId="0" xfId="15" applyNumberFormat="1" applyFont="1" applyBorder="1" applyAlignment="1">
      <alignment vertical="center"/>
    </xf>
    <xf numFmtId="0" fontId="1" fillId="0" borderId="0" xfId="21" applyFont="1" applyBorder="1" applyAlignment="1">
      <alignment vertical="center"/>
      <protection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9" fontId="1" fillId="0" borderId="0" xfId="17" applyNumberFormat="1" applyFont="1" applyAlignment="1">
      <alignment vertical="center"/>
    </xf>
    <xf numFmtId="0" fontId="5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43" fontId="5" fillId="0" borderId="0" xfId="15" applyFont="1" applyAlignment="1">
      <alignment/>
    </xf>
    <xf numFmtId="166" fontId="1" fillId="0" borderId="0" xfId="15" applyNumberFormat="1" applyFont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169" fontId="1" fillId="0" borderId="1" xfId="17" applyNumberFormat="1" applyFont="1" applyBorder="1" applyAlignment="1">
      <alignment horizontal="left" vertical="center"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0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nditures 97-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8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140625" style="2" customWidth="1"/>
    <col min="3" max="3" width="7.57421875" style="2" hidden="1" customWidth="1"/>
    <col min="4" max="4" width="9.140625" style="2" customWidth="1"/>
    <col min="5" max="5" width="32.7109375" style="2" customWidth="1"/>
    <col min="6" max="6" width="14.7109375" style="2" customWidth="1"/>
    <col min="7" max="7" width="1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1.7109375" style="2" customWidth="1"/>
    <col min="12" max="12" width="14.7109375" style="2" customWidth="1"/>
    <col min="13" max="13" width="1.7109375" style="2" customWidth="1"/>
    <col min="14" max="14" width="14.7109375" style="2" customWidth="1"/>
    <col min="15" max="15" width="1.7109375" style="2" customWidth="1"/>
    <col min="16" max="16" width="14.7109375" style="2" customWidth="1"/>
    <col min="17" max="17" width="1.7109375" style="2" customWidth="1"/>
    <col min="18" max="18" width="14.7109375" style="2" customWidth="1"/>
    <col min="19" max="19" width="9.28125" style="2" hidden="1" customWidth="1"/>
    <col min="20" max="16384" width="9.140625" style="2" customWidth="1"/>
  </cols>
  <sheetData>
    <row r="1" ht="12.75" thickBot="1"/>
    <row r="2" spans="1:18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s="1" customFormat="1" ht="12">
      <c r="A3" s="47" t="s">
        <v>160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18" s="1" customFormat="1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3" customFormat="1" ht="12">
      <c r="A5" s="47" t="s">
        <v>157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9" s="3" customFormat="1" ht="12">
      <c r="A6" s="47" t="s">
        <v>167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3">
        <v>800</v>
      </c>
    </row>
    <row r="7" spans="1:18" s="3" customFormat="1" ht="10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="3" customFormat="1" ht="12"/>
    <row r="9" s="3" customFormat="1" ht="12"/>
    <row r="10" spans="6:19" s="3" customFormat="1" ht="25.5" customHeight="1">
      <c r="F10" s="29" t="s">
        <v>0</v>
      </c>
      <c r="G10" s="30"/>
      <c r="H10" s="29" t="s">
        <v>1</v>
      </c>
      <c r="I10" s="30"/>
      <c r="J10" s="29" t="s">
        <v>2</v>
      </c>
      <c r="K10" s="30"/>
      <c r="L10" s="31" t="s">
        <v>159</v>
      </c>
      <c r="M10" s="33"/>
      <c r="N10" s="29" t="s">
        <v>3</v>
      </c>
      <c r="O10" s="33"/>
      <c r="P10" s="31" t="s">
        <v>158</v>
      </c>
      <c r="Q10" s="30"/>
      <c r="R10" s="29" t="s">
        <v>4</v>
      </c>
      <c r="S10" s="3" t="s">
        <v>5</v>
      </c>
    </row>
    <row r="11" spans="6:18" s="3" customFormat="1" ht="12" customHeight="1">
      <c r="F11" s="27"/>
      <c r="H11" s="27"/>
      <c r="J11" s="27"/>
      <c r="L11" s="28"/>
      <c r="M11" s="27"/>
      <c r="N11" s="27"/>
      <c r="O11" s="27"/>
      <c r="P11" s="28"/>
      <c r="R11" s="27"/>
    </row>
    <row r="12" spans="1:16" s="20" customFormat="1" ht="12">
      <c r="A12" s="19" t="s">
        <v>6</v>
      </c>
      <c r="M12" s="34"/>
      <c r="O12" s="34"/>
      <c r="P12" s="21"/>
    </row>
    <row r="13" spans="1:19" s="3" customFormat="1" ht="12">
      <c r="A13" s="1" t="s">
        <v>7</v>
      </c>
      <c r="G13" s="4"/>
      <c r="H13" s="4"/>
      <c r="I13" s="4"/>
      <c r="J13" s="4"/>
      <c r="K13" s="4"/>
      <c r="L13" s="4"/>
      <c r="M13" s="35"/>
      <c r="N13" s="4"/>
      <c r="O13" s="35"/>
      <c r="P13" s="4"/>
      <c r="Q13" s="4"/>
      <c r="R13" s="4"/>
      <c r="S13" s="4"/>
    </row>
    <row r="14" spans="1:19" s="22" customFormat="1" ht="12">
      <c r="A14" s="19"/>
      <c r="B14" s="22" t="s">
        <v>8</v>
      </c>
      <c r="F14" s="23"/>
      <c r="G14" s="23"/>
      <c r="H14" s="23"/>
      <c r="I14" s="23"/>
      <c r="J14" s="23"/>
      <c r="K14" s="23"/>
      <c r="L14" s="23"/>
      <c r="M14" s="32"/>
      <c r="N14" s="23"/>
      <c r="O14" s="32"/>
      <c r="P14" s="23"/>
      <c r="Q14" s="23"/>
      <c r="R14" s="23"/>
      <c r="S14" s="24"/>
    </row>
    <row r="15" spans="4:19" ht="12">
      <c r="D15" s="2" t="s">
        <v>29</v>
      </c>
      <c r="F15" s="7">
        <f>+H15+J15+L15+N15+P15+R15</f>
        <v>67813</v>
      </c>
      <c r="G15" s="40"/>
      <c r="H15" s="7">
        <v>540</v>
      </c>
      <c r="I15" s="7"/>
      <c r="J15" s="7">
        <v>3802</v>
      </c>
      <c r="K15" s="7"/>
      <c r="L15" s="7">
        <v>17139</v>
      </c>
      <c r="M15" s="7"/>
      <c r="N15" s="7">
        <v>20713</v>
      </c>
      <c r="O15" s="7"/>
      <c r="P15" s="7">
        <v>18724</v>
      </c>
      <c r="Q15" s="7"/>
      <c r="R15" s="7">
        <v>6895</v>
      </c>
      <c r="S15" s="6">
        <v>0</v>
      </c>
    </row>
    <row r="16" spans="1:19" s="22" customFormat="1" ht="12">
      <c r="A16" s="19"/>
      <c r="D16" s="22" t="s">
        <v>30</v>
      </c>
      <c r="F16" s="25">
        <f>SUM(H16:R16)</f>
        <v>516636</v>
      </c>
      <c r="G16" s="23"/>
      <c r="H16" s="25">
        <v>397824</v>
      </c>
      <c r="I16" s="25"/>
      <c r="J16" s="25">
        <v>0</v>
      </c>
      <c r="K16" s="25"/>
      <c r="L16" s="25">
        <v>116266</v>
      </c>
      <c r="M16" s="25"/>
      <c r="N16" s="25">
        <v>588</v>
      </c>
      <c r="O16" s="25"/>
      <c r="P16" s="25">
        <v>1958</v>
      </c>
      <c r="Q16" s="25"/>
      <c r="R16" s="25">
        <v>0</v>
      </c>
      <c r="S16" s="24">
        <v>0</v>
      </c>
    </row>
    <row r="17" spans="4:19" ht="12">
      <c r="D17" s="2" t="s">
        <v>31</v>
      </c>
      <c r="F17" s="8">
        <f>SUM(H17:R17)</f>
        <v>7984</v>
      </c>
      <c r="G17" s="5"/>
      <c r="H17" s="8">
        <v>0</v>
      </c>
      <c r="I17" s="8"/>
      <c r="J17" s="8">
        <v>0</v>
      </c>
      <c r="K17" s="8"/>
      <c r="L17" s="8">
        <v>0</v>
      </c>
      <c r="M17" s="8"/>
      <c r="N17" s="8">
        <v>7584</v>
      </c>
      <c r="O17" s="8"/>
      <c r="P17" s="8">
        <v>400</v>
      </c>
      <c r="Q17" s="8"/>
      <c r="R17" s="8">
        <v>0</v>
      </c>
      <c r="S17" s="6">
        <v>0</v>
      </c>
    </row>
    <row r="18" spans="1:19" s="22" customFormat="1" ht="12">
      <c r="A18" s="19"/>
      <c r="D18" s="22" t="s">
        <v>32</v>
      </c>
      <c r="F18" s="25">
        <f>SUM(H18:R18)</f>
        <v>1134919</v>
      </c>
      <c r="G18" s="23"/>
      <c r="H18" s="25">
        <v>882460</v>
      </c>
      <c r="I18" s="25"/>
      <c r="J18" s="25">
        <v>0</v>
      </c>
      <c r="K18" s="25"/>
      <c r="L18" s="25">
        <v>248584</v>
      </c>
      <c r="M18" s="25"/>
      <c r="N18" s="25">
        <v>749</v>
      </c>
      <c r="O18" s="25"/>
      <c r="P18" s="25">
        <v>3019</v>
      </c>
      <c r="Q18" s="25"/>
      <c r="R18" s="25">
        <v>107</v>
      </c>
      <c r="S18" s="24"/>
    </row>
    <row r="19" spans="4:19" ht="12">
      <c r="D19" s="2" t="s">
        <v>33</v>
      </c>
      <c r="F19" s="8">
        <f>SUM(H19:R19)</f>
        <v>714517</v>
      </c>
      <c r="G19" s="5"/>
      <c r="H19" s="8">
        <v>564701</v>
      </c>
      <c r="I19" s="8"/>
      <c r="J19" s="8">
        <v>0</v>
      </c>
      <c r="K19" s="8"/>
      <c r="L19" s="8">
        <v>147104</v>
      </c>
      <c r="M19" s="8"/>
      <c r="N19" s="8">
        <v>0</v>
      </c>
      <c r="O19" s="8"/>
      <c r="P19" s="8">
        <v>2712</v>
      </c>
      <c r="Q19" s="8"/>
      <c r="R19" s="8">
        <v>0</v>
      </c>
      <c r="S19" s="6">
        <v>0</v>
      </c>
    </row>
    <row r="20" spans="1:19" s="22" customFormat="1" ht="12">
      <c r="A20" s="19"/>
      <c r="D20" s="22" t="s">
        <v>37</v>
      </c>
      <c r="F20" s="25">
        <f>SUM(H20:R20)</f>
        <v>15176</v>
      </c>
      <c r="G20" s="23"/>
      <c r="H20" s="25">
        <v>0</v>
      </c>
      <c r="I20" s="25"/>
      <c r="J20" s="25">
        <v>0</v>
      </c>
      <c r="K20" s="25"/>
      <c r="L20" s="25">
        <v>0</v>
      </c>
      <c r="M20" s="25">
        <v>0</v>
      </c>
      <c r="N20" s="25">
        <v>6825</v>
      </c>
      <c r="O20" s="25">
        <v>0</v>
      </c>
      <c r="P20" s="25">
        <v>4519</v>
      </c>
      <c r="Q20" s="25">
        <v>0</v>
      </c>
      <c r="R20" s="25">
        <v>3832</v>
      </c>
      <c r="S20" s="24">
        <v>0</v>
      </c>
    </row>
    <row r="21" spans="4:19" ht="12">
      <c r="D21" s="2" t="s">
        <v>34</v>
      </c>
      <c r="F21" s="8">
        <f>SUM(H21:R21)</f>
        <v>158585</v>
      </c>
      <c r="G21" s="5"/>
      <c r="H21" s="8">
        <v>114883</v>
      </c>
      <c r="I21" s="8"/>
      <c r="J21" s="8">
        <v>0</v>
      </c>
      <c r="K21" s="8"/>
      <c r="L21" s="8">
        <v>26714</v>
      </c>
      <c r="M21" s="8">
        <v>0</v>
      </c>
      <c r="N21" s="8">
        <v>1633</v>
      </c>
      <c r="O21" s="8">
        <v>0</v>
      </c>
      <c r="P21" s="8">
        <v>15218</v>
      </c>
      <c r="Q21" s="8">
        <v>0</v>
      </c>
      <c r="R21" s="8">
        <v>137</v>
      </c>
      <c r="S21" s="6">
        <v>0</v>
      </c>
    </row>
    <row r="22" spans="1:19" s="22" customFormat="1" ht="12">
      <c r="A22" s="19"/>
      <c r="E22" s="22" t="s">
        <v>35</v>
      </c>
      <c r="F22" s="26">
        <f>SUM(F15:F21)</f>
        <v>2615630</v>
      </c>
      <c r="G22" s="23"/>
      <c r="H22" s="26">
        <f>SUM(H15:H21)</f>
        <v>1960408</v>
      </c>
      <c r="I22" s="23"/>
      <c r="J22" s="26">
        <f>SUM(J15:J21)</f>
        <v>3802</v>
      </c>
      <c r="K22" s="23"/>
      <c r="L22" s="26">
        <f>SUM(L15:L21)</f>
        <v>555807</v>
      </c>
      <c r="M22" s="32"/>
      <c r="N22" s="26">
        <f>SUM(N15:N21)</f>
        <v>38092</v>
      </c>
      <c r="O22" s="32"/>
      <c r="P22" s="26">
        <f>SUM(P15:P21)</f>
        <v>46550</v>
      </c>
      <c r="Q22" s="23"/>
      <c r="R22" s="26">
        <f>SUM(R15:R21)</f>
        <v>10971</v>
      </c>
      <c r="S22" s="24">
        <f>SUM(S15:S21)</f>
        <v>0</v>
      </c>
    </row>
    <row r="23" spans="2:19" ht="12">
      <c r="B23" s="2" t="s">
        <v>10</v>
      </c>
      <c r="F23" s="8"/>
      <c r="G23" s="5"/>
      <c r="H23" s="8"/>
      <c r="I23" s="5"/>
      <c r="J23" s="8"/>
      <c r="K23" s="5"/>
      <c r="L23" s="8"/>
      <c r="M23" s="36"/>
      <c r="N23" s="8"/>
      <c r="O23" s="36"/>
      <c r="P23" s="8"/>
      <c r="Q23" s="5"/>
      <c r="R23" s="8"/>
      <c r="S23" s="6"/>
    </row>
    <row r="24" spans="1:19" s="22" customFormat="1" ht="12">
      <c r="A24" s="19"/>
      <c r="D24" s="22" t="s">
        <v>36</v>
      </c>
      <c r="F24" s="25">
        <f aca="true" t="shared" si="0" ref="F24:F37">SUM(H24:R24)</f>
        <v>7728</v>
      </c>
      <c r="G24" s="25"/>
      <c r="H24" s="25">
        <v>789</v>
      </c>
      <c r="I24" s="25"/>
      <c r="J24" s="25">
        <v>0</v>
      </c>
      <c r="K24" s="25"/>
      <c r="L24" s="25">
        <v>2902</v>
      </c>
      <c r="M24" s="25">
        <v>0</v>
      </c>
      <c r="N24" s="25">
        <v>57</v>
      </c>
      <c r="O24" s="25">
        <v>0</v>
      </c>
      <c r="P24" s="25">
        <v>3980</v>
      </c>
      <c r="Q24" s="25">
        <v>0</v>
      </c>
      <c r="R24" s="25">
        <v>0</v>
      </c>
      <c r="S24" s="24">
        <v>0</v>
      </c>
    </row>
    <row r="25" spans="4:19" ht="12">
      <c r="D25" s="2" t="s">
        <v>40</v>
      </c>
      <c r="F25" s="8">
        <f t="shared" si="0"/>
        <v>33091</v>
      </c>
      <c r="G25" s="8"/>
      <c r="H25" s="8">
        <v>0</v>
      </c>
      <c r="I25" s="8"/>
      <c r="J25" s="8">
        <v>0</v>
      </c>
      <c r="K25" s="8"/>
      <c r="L25" s="8">
        <v>0</v>
      </c>
      <c r="M25" s="8"/>
      <c r="N25" s="8">
        <v>6562</v>
      </c>
      <c r="O25" s="8"/>
      <c r="P25" s="8">
        <v>26529</v>
      </c>
      <c r="Q25" s="8"/>
      <c r="R25" s="8">
        <v>0</v>
      </c>
      <c r="S25" s="6">
        <v>0</v>
      </c>
    </row>
    <row r="26" spans="1:19" s="22" customFormat="1" ht="12">
      <c r="A26" s="19"/>
      <c r="D26" s="22" t="s">
        <v>10</v>
      </c>
      <c r="F26" s="25">
        <f t="shared" si="0"/>
        <v>993741</v>
      </c>
      <c r="G26" s="25"/>
      <c r="H26" s="25">
        <v>756861</v>
      </c>
      <c r="I26" s="25"/>
      <c r="J26" s="25">
        <v>12906</v>
      </c>
      <c r="K26" s="25"/>
      <c r="L26" s="25">
        <v>212819</v>
      </c>
      <c r="M26" s="25"/>
      <c r="N26" s="25">
        <v>0</v>
      </c>
      <c r="O26" s="25"/>
      <c r="P26" s="25">
        <v>10368</v>
      </c>
      <c r="Q26" s="25"/>
      <c r="R26" s="25">
        <v>787</v>
      </c>
      <c r="S26" s="24">
        <v>0</v>
      </c>
    </row>
    <row r="27" spans="4:19" ht="12">
      <c r="D27" s="2" t="s">
        <v>41</v>
      </c>
      <c r="F27" s="8">
        <f t="shared" si="0"/>
        <v>1971</v>
      </c>
      <c r="G27" s="8"/>
      <c r="H27" s="8">
        <v>0</v>
      </c>
      <c r="I27" s="8"/>
      <c r="J27" s="8">
        <v>0</v>
      </c>
      <c r="K27" s="8"/>
      <c r="L27" s="8">
        <v>0</v>
      </c>
      <c r="M27" s="8"/>
      <c r="N27" s="8">
        <v>0</v>
      </c>
      <c r="O27" s="8"/>
      <c r="P27" s="8">
        <v>1971</v>
      </c>
      <c r="Q27" s="8"/>
      <c r="R27" s="8">
        <v>0</v>
      </c>
      <c r="S27" s="6">
        <v>0</v>
      </c>
    </row>
    <row r="28" spans="1:19" s="22" customFormat="1" ht="12">
      <c r="A28" s="19"/>
      <c r="D28" s="22" t="s">
        <v>107</v>
      </c>
      <c r="F28" s="25">
        <f t="shared" si="0"/>
        <v>62772</v>
      </c>
      <c r="G28" s="25"/>
      <c r="H28" s="25">
        <v>0</v>
      </c>
      <c r="I28" s="25"/>
      <c r="J28" s="25">
        <v>0</v>
      </c>
      <c r="K28" s="25"/>
      <c r="L28" s="25">
        <v>0</v>
      </c>
      <c r="M28" s="25"/>
      <c r="N28" s="25">
        <v>7398</v>
      </c>
      <c r="O28" s="25"/>
      <c r="P28" s="25">
        <v>54192</v>
      </c>
      <c r="Q28" s="25"/>
      <c r="R28" s="25">
        <v>1182</v>
      </c>
      <c r="S28" s="24">
        <v>0</v>
      </c>
    </row>
    <row r="29" spans="4:19" ht="12">
      <c r="D29" s="2" t="s">
        <v>103</v>
      </c>
      <c r="F29" s="8">
        <f t="shared" si="0"/>
        <v>108</v>
      </c>
      <c r="G29" s="8"/>
      <c r="H29" s="8">
        <v>0</v>
      </c>
      <c r="I29" s="8"/>
      <c r="J29" s="8">
        <v>0</v>
      </c>
      <c r="K29" s="8"/>
      <c r="L29" s="8">
        <v>0</v>
      </c>
      <c r="M29" s="8"/>
      <c r="N29" s="8">
        <v>0</v>
      </c>
      <c r="O29" s="8"/>
      <c r="P29" s="8">
        <v>108</v>
      </c>
      <c r="Q29" s="8"/>
      <c r="R29" s="8">
        <v>0</v>
      </c>
      <c r="S29" s="6">
        <v>1</v>
      </c>
    </row>
    <row r="30" spans="1:19" s="22" customFormat="1" ht="12">
      <c r="A30" s="19"/>
      <c r="D30" s="22" t="s">
        <v>42</v>
      </c>
      <c r="F30" s="25">
        <f t="shared" si="0"/>
        <v>490668</v>
      </c>
      <c r="G30" s="25"/>
      <c r="H30" s="25">
        <v>367711</v>
      </c>
      <c r="I30" s="25"/>
      <c r="J30" s="25">
        <v>1929</v>
      </c>
      <c r="K30" s="25"/>
      <c r="L30" s="25">
        <v>109730</v>
      </c>
      <c r="M30" s="25"/>
      <c r="N30" s="25">
        <v>1428</v>
      </c>
      <c r="O30" s="25"/>
      <c r="P30" s="25">
        <v>9870</v>
      </c>
      <c r="Q30" s="25"/>
      <c r="R30" s="25">
        <v>0</v>
      </c>
      <c r="S30" s="24"/>
    </row>
    <row r="31" spans="4:19" ht="12">
      <c r="D31" s="2" t="s">
        <v>43</v>
      </c>
      <c r="F31" s="8">
        <f t="shared" si="0"/>
        <v>1452</v>
      </c>
      <c r="G31" s="8"/>
      <c r="H31" s="8">
        <v>0</v>
      </c>
      <c r="I31" s="8"/>
      <c r="J31" s="8">
        <v>0</v>
      </c>
      <c r="K31" s="8"/>
      <c r="L31" s="8">
        <v>0</v>
      </c>
      <c r="M31" s="8"/>
      <c r="N31" s="8">
        <v>0</v>
      </c>
      <c r="O31" s="8"/>
      <c r="P31" s="8">
        <v>1452</v>
      </c>
      <c r="Q31" s="8"/>
      <c r="R31" s="8">
        <v>0</v>
      </c>
      <c r="S31" s="6">
        <v>0</v>
      </c>
    </row>
    <row r="32" spans="1:19" s="22" customFormat="1" ht="12">
      <c r="A32" s="19"/>
      <c r="D32" s="22" t="s">
        <v>104</v>
      </c>
      <c r="F32" s="25">
        <f t="shared" si="0"/>
        <v>79004</v>
      </c>
      <c r="G32" s="25"/>
      <c r="H32" s="25">
        <v>36877</v>
      </c>
      <c r="I32" s="25"/>
      <c r="J32" s="25">
        <v>16692</v>
      </c>
      <c r="K32" s="25"/>
      <c r="L32" s="25">
        <v>10337</v>
      </c>
      <c r="M32" s="25"/>
      <c r="N32" s="25">
        <v>534</v>
      </c>
      <c r="O32" s="25"/>
      <c r="P32" s="25">
        <v>8275</v>
      </c>
      <c r="Q32" s="25"/>
      <c r="R32" s="25">
        <v>6289</v>
      </c>
      <c r="S32" s="24">
        <v>0</v>
      </c>
    </row>
    <row r="33" spans="4:19" ht="12">
      <c r="D33" s="2" t="s">
        <v>108</v>
      </c>
      <c r="F33" s="8">
        <f t="shared" si="0"/>
        <v>741726</v>
      </c>
      <c r="G33" s="8"/>
      <c r="H33" s="8">
        <v>526106</v>
      </c>
      <c r="I33" s="8"/>
      <c r="J33" s="8">
        <v>16000</v>
      </c>
      <c r="K33" s="8"/>
      <c r="L33" s="8">
        <v>183265</v>
      </c>
      <c r="M33" s="8">
        <v>0</v>
      </c>
      <c r="N33" s="8">
        <v>2298</v>
      </c>
      <c r="O33" s="8">
        <v>0</v>
      </c>
      <c r="P33" s="8">
        <v>11701</v>
      </c>
      <c r="Q33" s="8">
        <v>0</v>
      </c>
      <c r="R33" s="8">
        <v>2356</v>
      </c>
      <c r="S33" s="6">
        <v>0</v>
      </c>
    </row>
    <row r="34" spans="1:19" s="22" customFormat="1" ht="12">
      <c r="A34" s="19"/>
      <c r="D34" s="22" t="s">
        <v>109</v>
      </c>
      <c r="F34" s="25">
        <f t="shared" si="0"/>
        <v>672</v>
      </c>
      <c r="G34" s="25"/>
      <c r="H34" s="25">
        <v>0</v>
      </c>
      <c r="I34" s="25"/>
      <c r="J34" s="25">
        <v>0</v>
      </c>
      <c r="K34" s="25"/>
      <c r="L34" s="25">
        <v>0</v>
      </c>
      <c r="M34" s="25"/>
      <c r="N34" s="25">
        <v>0</v>
      </c>
      <c r="O34" s="25"/>
      <c r="P34" s="25">
        <v>672</v>
      </c>
      <c r="Q34" s="25"/>
      <c r="R34" s="25">
        <v>0</v>
      </c>
      <c r="S34" s="24">
        <v>0</v>
      </c>
    </row>
    <row r="35" spans="4:19" ht="12">
      <c r="D35" s="2" t="s">
        <v>105</v>
      </c>
      <c r="F35" s="8">
        <f t="shared" si="0"/>
        <v>1459</v>
      </c>
      <c r="G35" s="8"/>
      <c r="H35" s="8">
        <v>0</v>
      </c>
      <c r="I35" s="8"/>
      <c r="J35" s="8">
        <v>0</v>
      </c>
      <c r="K35" s="8"/>
      <c r="L35" s="8">
        <v>0</v>
      </c>
      <c r="M35" s="8"/>
      <c r="N35" s="8">
        <v>0</v>
      </c>
      <c r="O35" s="8"/>
      <c r="P35" s="8">
        <v>1459</v>
      </c>
      <c r="Q35" s="8"/>
      <c r="R35" s="8">
        <v>0</v>
      </c>
      <c r="S35" s="6">
        <v>0</v>
      </c>
    </row>
    <row r="36" spans="1:19" s="22" customFormat="1" ht="12">
      <c r="A36" s="19"/>
      <c r="D36" s="22" t="s">
        <v>110</v>
      </c>
      <c r="F36" s="25">
        <f t="shared" si="0"/>
        <v>8972</v>
      </c>
      <c r="G36" s="25"/>
      <c r="H36" s="25">
        <v>0</v>
      </c>
      <c r="I36" s="25"/>
      <c r="J36" s="25">
        <v>4328</v>
      </c>
      <c r="K36" s="25"/>
      <c r="L36" s="25">
        <v>27</v>
      </c>
      <c r="M36" s="25"/>
      <c r="N36" s="25">
        <v>0</v>
      </c>
      <c r="O36" s="25"/>
      <c r="P36" s="25">
        <v>4617</v>
      </c>
      <c r="Q36" s="25"/>
      <c r="R36" s="25">
        <v>0</v>
      </c>
      <c r="S36" s="24">
        <v>0</v>
      </c>
    </row>
    <row r="37" spans="4:19" ht="12">
      <c r="D37" s="2" t="s">
        <v>37</v>
      </c>
      <c r="F37" s="8">
        <f t="shared" si="0"/>
        <v>7400</v>
      </c>
      <c r="G37" s="5"/>
      <c r="H37" s="8">
        <v>0</v>
      </c>
      <c r="I37" s="8"/>
      <c r="J37" s="8">
        <v>0</v>
      </c>
      <c r="K37" s="8"/>
      <c r="L37" s="8">
        <v>0</v>
      </c>
      <c r="M37" s="8">
        <v>0</v>
      </c>
      <c r="N37" s="8">
        <v>3729</v>
      </c>
      <c r="O37" s="8">
        <v>0</v>
      </c>
      <c r="P37" s="8">
        <v>3671</v>
      </c>
      <c r="Q37" s="8">
        <v>0</v>
      </c>
      <c r="R37" s="8">
        <v>0</v>
      </c>
      <c r="S37" s="6">
        <v>0</v>
      </c>
    </row>
    <row r="38" spans="1:19" s="22" customFormat="1" ht="12">
      <c r="A38" s="19"/>
      <c r="E38" s="22" t="s">
        <v>38</v>
      </c>
      <c r="F38" s="26">
        <f>SUM(F24:F37)</f>
        <v>2430764</v>
      </c>
      <c r="G38" s="23"/>
      <c r="H38" s="26">
        <f>SUM(H24:H37)</f>
        <v>1688344</v>
      </c>
      <c r="I38" s="23"/>
      <c r="J38" s="26">
        <f>SUM(J24:J37)</f>
        <v>51855</v>
      </c>
      <c r="K38" s="23"/>
      <c r="L38" s="26">
        <f>SUM(L24:L37)</f>
        <v>519080</v>
      </c>
      <c r="M38" s="32"/>
      <c r="N38" s="26">
        <f>SUM(N24:N37)</f>
        <v>22006</v>
      </c>
      <c r="O38" s="32"/>
      <c r="P38" s="26">
        <f>SUM(P24:P37)</f>
        <v>138865</v>
      </c>
      <c r="Q38" s="23"/>
      <c r="R38" s="26">
        <f>SUM(R24:R37)</f>
        <v>10614</v>
      </c>
      <c r="S38" s="24">
        <f>SUM(S24:S37)</f>
        <v>1</v>
      </c>
    </row>
    <row r="39" spans="2:19" ht="12">
      <c r="B39" s="2" t="s">
        <v>39</v>
      </c>
      <c r="F39" s="8" t="s">
        <v>9</v>
      </c>
      <c r="G39" s="5"/>
      <c r="H39" s="8"/>
      <c r="I39" s="5"/>
      <c r="J39" s="8"/>
      <c r="K39" s="5"/>
      <c r="L39" s="8"/>
      <c r="M39" s="36"/>
      <c r="N39" s="8"/>
      <c r="O39" s="36"/>
      <c r="P39" s="8"/>
      <c r="Q39" s="5"/>
      <c r="R39" s="8"/>
      <c r="S39" s="6"/>
    </row>
    <row r="40" spans="1:23" s="22" customFormat="1" ht="12">
      <c r="A40" s="19"/>
      <c r="D40" s="22" t="s">
        <v>113</v>
      </c>
      <c r="F40" s="25">
        <f>SUM(H40:R40)</f>
        <v>60704</v>
      </c>
      <c r="G40" s="25"/>
      <c r="H40" s="25">
        <v>8347</v>
      </c>
      <c r="I40" s="25"/>
      <c r="J40" s="25">
        <v>0</v>
      </c>
      <c r="K40" s="25"/>
      <c r="L40" s="25">
        <v>1260</v>
      </c>
      <c r="M40" s="25"/>
      <c r="N40" s="25">
        <v>5742</v>
      </c>
      <c r="O40" s="25"/>
      <c r="P40" s="25">
        <v>44756</v>
      </c>
      <c r="Q40" s="25"/>
      <c r="R40" s="25">
        <v>599</v>
      </c>
      <c r="S40" s="25">
        <v>0</v>
      </c>
      <c r="T40" s="25"/>
      <c r="U40" s="25"/>
      <c r="V40" s="25"/>
      <c r="W40" s="25"/>
    </row>
    <row r="41" spans="4:23" ht="12">
      <c r="D41" s="2" t="s">
        <v>37</v>
      </c>
      <c r="F41" s="8">
        <f>SUM(H41:R41)</f>
        <v>500</v>
      </c>
      <c r="G41" s="8"/>
      <c r="H41" s="8">
        <v>0</v>
      </c>
      <c r="I41" s="8"/>
      <c r="J41" s="8">
        <v>0</v>
      </c>
      <c r="K41" s="8"/>
      <c r="L41" s="8">
        <v>0</v>
      </c>
      <c r="M41" s="8"/>
      <c r="N41" s="8">
        <v>500</v>
      </c>
      <c r="O41" s="8"/>
      <c r="P41" s="8">
        <v>0</v>
      </c>
      <c r="Q41" s="8"/>
      <c r="R41" s="8">
        <v>0</v>
      </c>
      <c r="S41" s="8">
        <v>0</v>
      </c>
      <c r="T41" s="8"/>
      <c r="U41" s="8"/>
      <c r="V41" s="8"/>
      <c r="W41" s="8"/>
    </row>
    <row r="42" spans="1:23" s="22" customFormat="1" ht="12">
      <c r="A42" s="19"/>
      <c r="D42" s="22" t="s">
        <v>163</v>
      </c>
      <c r="F42" s="25">
        <f>SUM(H42:R42)</f>
        <v>140079</v>
      </c>
      <c r="G42" s="23"/>
      <c r="H42" s="25">
        <v>99471</v>
      </c>
      <c r="I42" s="25"/>
      <c r="J42" s="25">
        <v>7939</v>
      </c>
      <c r="K42" s="25"/>
      <c r="L42" s="25">
        <v>21772</v>
      </c>
      <c r="M42" s="25"/>
      <c r="N42" s="25">
        <v>500</v>
      </c>
      <c r="O42" s="25"/>
      <c r="P42" s="25">
        <v>10397</v>
      </c>
      <c r="Q42" s="25"/>
      <c r="R42" s="25">
        <v>0</v>
      </c>
      <c r="S42" s="25">
        <v>0</v>
      </c>
      <c r="T42" s="25"/>
      <c r="U42" s="25"/>
      <c r="V42" s="25"/>
      <c r="W42" s="25"/>
    </row>
    <row r="43" spans="5:19" ht="12">
      <c r="E43" s="2" t="s">
        <v>114</v>
      </c>
      <c r="F43" s="9">
        <f>SUM(F40:F42)</f>
        <v>201283</v>
      </c>
      <c r="G43" s="5"/>
      <c r="H43" s="9">
        <f>SUM(H40:H42)</f>
        <v>107818</v>
      </c>
      <c r="I43" s="5"/>
      <c r="J43" s="9">
        <f>SUM(J40:J42)</f>
        <v>7939</v>
      </c>
      <c r="K43" s="5"/>
      <c r="L43" s="9">
        <f>SUM(L40:L42)</f>
        <v>23032</v>
      </c>
      <c r="M43" s="36"/>
      <c r="N43" s="9">
        <f>SUM(N40:N42)</f>
        <v>6742</v>
      </c>
      <c r="O43" s="36"/>
      <c r="P43" s="9">
        <f>SUM(P40:P42)</f>
        <v>55153</v>
      </c>
      <c r="Q43" s="5"/>
      <c r="R43" s="9">
        <f>SUM(R40:R42)</f>
        <v>599</v>
      </c>
      <c r="S43" s="6">
        <f>SUM(S40:S42)</f>
        <v>0</v>
      </c>
    </row>
    <row r="44" spans="1:19" s="22" customFormat="1" ht="12">
      <c r="A44" s="19"/>
      <c r="B44" s="22" t="s">
        <v>11</v>
      </c>
      <c r="F44" s="23"/>
      <c r="G44" s="23"/>
      <c r="H44" s="23"/>
      <c r="I44" s="23"/>
      <c r="J44" s="23"/>
      <c r="K44" s="23"/>
      <c r="L44" s="23"/>
      <c r="M44" s="32"/>
      <c r="N44" s="23"/>
      <c r="O44" s="32"/>
      <c r="P44" s="23"/>
      <c r="Q44" s="23"/>
      <c r="R44" s="23"/>
      <c r="S44" s="24"/>
    </row>
    <row r="45" spans="4:23" ht="12">
      <c r="D45" s="2" t="s">
        <v>115</v>
      </c>
      <c r="F45" s="25">
        <f>SUM(H45:R45)</f>
        <v>412299</v>
      </c>
      <c r="G45" s="5"/>
      <c r="H45" s="8">
        <v>203137</v>
      </c>
      <c r="I45" s="8"/>
      <c r="J45" s="8">
        <v>4743</v>
      </c>
      <c r="K45" s="8"/>
      <c r="L45" s="8">
        <v>45688</v>
      </c>
      <c r="M45" s="8">
        <v>0</v>
      </c>
      <c r="N45" s="8">
        <v>2304</v>
      </c>
      <c r="O45" s="8">
        <v>0</v>
      </c>
      <c r="P45" s="8">
        <v>156427</v>
      </c>
      <c r="Q45" s="8">
        <v>0</v>
      </c>
      <c r="R45" s="8">
        <v>0</v>
      </c>
      <c r="S45" s="8">
        <v>0</v>
      </c>
      <c r="T45" s="8"/>
      <c r="U45" s="8"/>
      <c r="V45" s="8"/>
      <c r="W45" s="8"/>
    </row>
    <row r="46" spans="1:23" s="22" customFormat="1" ht="12">
      <c r="A46" s="19"/>
      <c r="D46" s="22" t="s">
        <v>116</v>
      </c>
      <c r="F46" s="8">
        <f>SUM(H46:R46)</f>
        <v>32489</v>
      </c>
      <c r="G46" s="23"/>
      <c r="H46" s="25">
        <v>20100</v>
      </c>
      <c r="I46" s="25"/>
      <c r="J46" s="25">
        <v>0</v>
      </c>
      <c r="K46" s="25"/>
      <c r="L46" s="25">
        <v>4166</v>
      </c>
      <c r="M46" s="25"/>
      <c r="N46" s="25">
        <v>2136</v>
      </c>
      <c r="O46" s="25"/>
      <c r="P46" s="25">
        <v>5637</v>
      </c>
      <c r="Q46" s="25"/>
      <c r="R46" s="25">
        <v>450</v>
      </c>
      <c r="S46" s="25">
        <v>0</v>
      </c>
      <c r="T46" s="25"/>
      <c r="U46" s="25"/>
      <c r="V46" s="25"/>
      <c r="W46" s="25"/>
    </row>
    <row r="47" spans="4:23" ht="12">
      <c r="D47" s="2" t="s">
        <v>117</v>
      </c>
      <c r="F47" s="25">
        <f>SUM(H47:R47)</f>
        <v>61870</v>
      </c>
      <c r="G47" s="5"/>
      <c r="H47" s="8">
        <v>37951</v>
      </c>
      <c r="I47" s="8"/>
      <c r="J47" s="8">
        <v>0</v>
      </c>
      <c r="K47" s="8"/>
      <c r="L47" s="8">
        <v>5585</v>
      </c>
      <c r="M47" s="8"/>
      <c r="N47" s="8">
        <v>2585</v>
      </c>
      <c r="O47" s="8"/>
      <c r="P47" s="8">
        <v>9524</v>
      </c>
      <c r="Q47" s="8"/>
      <c r="R47" s="8">
        <v>6225</v>
      </c>
      <c r="S47" s="8">
        <v>0</v>
      </c>
      <c r="T47" s="8"/>
      <c r="U47" s="8"/>
      <c r="V47" s="8"/>
      <c r="W47" s="8"/>
    </row>
    <row r="48" spans="1:19" s="22" customFormat="1" ht="12">
      <c r="A48" s="19"/>
      <c r="E48" s="22" t="s">
        <v>125</v>
      </c>
      <c r="F48" s="26">
        <f>SUM(F45:F47)</f>
        <v>506658</v>
      </c>
      <c r="G48" s="23"/>
      <c r="H48" s="26">
        <f>SUM(H45:H47)</f>
        <v>261188</v>
      </c>
      <c r="I48" s="23"/>
      <c r="J48" s="26">
        <f>SUM(J45:J47)</f>
        <v>4743</v>
      </c>
      <c r="K48" s="23"/>
      <c r="L48" s="26">
        <f>SUM(L45:L47)</f>
        <v>55439</v>
      </c>
      <c r="M48" s="32"/>
      <c r="N48" s="26">
        <f>SUM(N45:N47)</f>
        <v>7025</v>
      </c>
      <c r="O48" s="32"/>
      <c r="P48" s="26">
        <f>SUM(P45:P47)</f>
        <v>171588</v>
      </c>
      <c r="Q48" s="23"/>
      <c r="R48" s="26">
        <f>SUM(R45:R47)</f>
        <v>6675</v>
      </c>
      <c r="S48" s="24">
        <f>SUM(S45:S47)</f>
        <v>0</v>
      </c>
    </row>
    <row r="49" spans="2:19" ht="12">
      <c r="B49" s="2" t="s">
        <v>12</v>
      </c>
      <c r="F49" s="8"/>
      <c r="G49" s="5"/>
      <c r="H49" s="8"/>
      <c r="I49" s="5"/>
      <c r="J49" s="8"/>
      <c r="K49" s="5"/>
      <c r="L49" s="8"/>
      <c r="M49" s="36"/>
      <c r="N49" s="8"/>
      <c r="O49" s="36"/>
      <c r="P49" s="8"/>
      <c r="Q49" s="5"/>
      <c r="R49" s="8"/>
      <c r="S49" s="6"/>
    </row>
    <row r="50" spans="1:23" s="22" customFormat="1" ht="12">
      <c r="A50" s="19"/>
      <c r="D50" s="22" t="s">
        <v>118</v>
      </c>
      <c r="F50" s="25">
        <f>SUM(H50:R50)</f>
        <v>58378</v>
      </c>
      <c r="G50" s="23"/>
      <c r="H50" s="25">
        <v>670</v>
      </c>
      <c r="I50" s="25"/>
      <c r="J50" s="25">
        <v>376</v>
      </c>
      <c r="K50" s="25"/>
      <c r="L50" s="25">
        <v>22563</v>
      </c>
      <c r="M50" s="25">
        <v>0</v>
      </c>
      <c r="N50" s="25">
        <v>11737</v>
      </c>
      <c r="O50" s="25">
        <v>0</v>
      </c>
      <c r="P50" s="25">
        <v>14853</v>
      </c>
      <c r="Q50" s="25">
        <v>0</v>
      </c>
      <c r="R50" s="25">
        <v>8179</v>
      </c>
      <c r="S50" s="25">
        <v>0</v>
      </c>
      <c r="T50" s="25"/>
      <c r="U50" s="25"/>
      <c r="V50" s="25"/>
      <c r="W50" s="25"/>
    </row>
    <row r="51" spans="4:23" ht="12">
      <c r="D51" s="2" t="s">
        <v>119</v>
      </c>
      <c r="F51" s="8">
        <f aca="true" t="shared" si="1" ref="F51:F59">SUM(H51:R51)</f>
        <v>658342</v>
      </c>
      <c r="G51" s="5"/>
      <c r="H51" s="8">
        <v>471071</v>
      </c>
      <c r="I51" s="8"/>
      <c r="J51" s="8">
        <v>0</v>
      </c>
      <c r="K51" s="8"/>
      <c r="L51" s="8">
        <v>166694</v>
      </c>
      <c r="M51" s="8"/>
      <c r="N51" s="8">
        <v>4845</v>
      </c>
      <c r="O51" s="8"/>
      <c r="P51" s="8">
        <v>13207</v>
      </c>
      <c r="Q51" s="8"/>
      <c r="R51" s="8">
        <v>2525</v>
      </c>
      <c r="S51" s="8">
        <v>0</v>
      </c>
      <c r="T51" s="8"/>
      <c r="U51" s="8"/>
      <c r="V51" s="8"/>
      <c r="W51" s="8"/>
    </row>
    <row r="52" spans="1:23" s="22" customFormat="1" ht="12">
      <c r="A52" s="19"/>
      <c r="D52" s="22" t="s">
        <v>120</v>
      </c>
      <c r="F52" s="25">
        <f t="shared" si="1"/>
        <v>519868</v>
      </c>
      <c r="G52" s="23"/>
      <c r="H52" s="25">
        <v>381232</v>
      </c>
      <c r="I52" s="25"/>
      <c r="J52" s="25">
        <v>2840</v>
      </c>
      <c r="K52" s="25"/>
      <c r="L52" s="25">
        <v>128263</v>
      </c>
      <c r="M52" s="25"/>
      <c r="N52" s="25">
        <v>0</v>
      </c>
      <c r="O52" s="25"/>
      <c r="P52" s="25">
        <v>7533</v>
      </c>
      <c r="Q52" s="25"/>
      <c r="R52" s="25">
        <v>0</v>
      </c>
      <c r="S52" s="25">
        <v>0</v>
      </c>
      <c r="T52" s="25"/>
      <c r="U52" s="25"/>
      <c r="V52" s="25"/>
      <c r="W52" s="25"/>
    </row>
    <row r="53" spans="4:23" ht="12">
      <c r="D53" s="2" t="s">
        <v>37</v>
      </c>
      <c r="F53" s="8">
        <f t="shared" si="1"/>
        <v>22521</v>
      </c>
      <c r="G53" s="5"/>
      <c r="H53" s="8">
        <v>0</v>
      </c>
      <c r="I53" s="8"/>
      <c r="J53" s="8">
        <v>0</v>
      </c>
      <c r="K53" s="8"/>
      <c r="L53" s="8">
        <v>0</v>
      </c>
      <c r="M53" s="8">
        <v>0</v>
      </c>
      <c r="N53" s="8">
        <v>15690</v>
      </c>
      <c r="O53" s="8">
        <v>0</v>
      </c>
      <c r="P53" s="8">
        <v>6332</v>
      </c>
      <c r="Q53" s="8">
        <v>0</v>
      </c>
      <c r="R53" s="8">
        <v>499</v>
      </c>
      <c r="S53" s="8"/>
      <c r="T53" s="8"/>
      <c r="U53" s="8"/>
      <c r="V53" s="8"/>
      <c r="W53" s="8"/>
    </row>
    <row r="54" spans="1:23" s="22" customFormat="1" ht="12">
      <c r="A54" s="19"/>
      <c r="D54" s="22" t="s">
        <v>121</v>
      </c>
      <c r="F54" s="25">
        <f t="shared" si="1"/>
        <v>959302</v>
      </c>
      <c r="G54" s="23"/>
      <c r="H54" s="25">
        <v>704168</v>
      </c>
      <c r="I54" s="25"/>
      <c r="J54" s="25">
        <v>5309</v>
      </c>
      <c r="K54" s="25"/>
      <c r="L54" s="25">
        <v>235578</v>
      </c>
      <c r="M54" s="25"/>
      <c r="N54" s="25">
        <v>3854</v>
      </c>
      <c r="O54" s="25"/>
      <c r="P54" s="25">
        <v>10393</v>
      </c>
      <c r="Q54" s="25"/>
      <c r="R54" s="25">
        <v>0</v>
      </c>
      <c r="S54" s="25">
        <v>0</v>
      </c>
      <c r="T54" s="25"/>
      <c r="U54" s="25"/>
      <c r="V54" s="25"/>
      <c r="W54" s="25"/>
    </row>
    <row r="55" spans="4:23" ht="12">
      <c r="D55" s="2" t="s">
        <v>161</v>
      </c>
      <c r="F55" s="8">
        <f t="shared" si="1"/>
        <v>8984</v>
      </c>
      <c r="G55" s="5"/>
      <c r="H55" s="8">
        <v>750</v>
      </c>
      <c r="I55" s="8"/>
      <c r="J55" s="8">
        <v>0</v>
      </c>
      <c r="K55" s="8"/>
      <c r="L55" s="8">
        <v>129</v>
      </c>
      <c r="M55" s="8"/>
      <c r="N55" s="8">
        <v>0</v>
      </c>
      <c r="O55" s="8"/>
      <c r="P55" s="8">
        <v>7195</v>
      </c>
      <c r="Q55" s="8"/>
      <c r="R55" s="8">
        <v>910</v>
      </c>
      <c r="S55" s="8">
        <v>1</v>
      </c>
      <c r="T55" s="8"/>
      <c r="U55" s="8"/>
      <c r="V55" s="8"/>
      <c r="W55" s="8"/>
    </row>
    <row r="56" spans="1:23" s="22" customFormat="1" ht="12">
      <c r="A56" s="19"/>
      <c r="D56" s="22" t="s">
        <v>122</v>
      </c>
      <c r="F56" s="25">
        <f t="shared" si="1"/>
        <v>771777</v>
      </c>
      <c r="G56" s="23"/>
      <c r="H56" s="25">
        <v>557780</v>
      </c>
      <c r="I56" s="25"/>
      <c r="J56" s="25">
        <v>324</v>
      </c>
      <c r="K56" s="25"/>
      <c r="L56" s="25">
        <v>201056</v>
      </c>
      <c r="M56" s="25"/>
      <c r="N56" s="25">
        <v>2173</v>
      </c>
      <c r="O56" s="25"/>
      <c r="P56" s="25">
        <v>10444</v>
      </c>
      <c r="Q56" s="25"/>
      <c r="R56" s="25">
        <v>0</v>
      </c>
      <c r="S56" s="25">
        <v>0</v>
      </c>
      <c r="T56" s="25"/>
      <c r="U56" s="25"/>
      <c r="V56" s="25"/>
      <c r="W56" s="25"/>
    </row>
    <row r="57" spans="4:23" ht="12">
      <c r="D57" s="2" t="s">
        <v>44</v>
      </c>
      <c r="F57" s="8">
        <f t="shared" si="1"/>
        <v>16820</v>
      </c>
      <c r="G57" s="5"/>
      <c r="H57" s="8">
        <v>16580</v>
      </c>
      <c r="I57" s="8"/>
      <c r="J57" s="8">
        <v>0</v>
      </c>
      <c r="K57" s="8"/>
      <c r="L57" s="8">
        <v>240</v>
      </c>
      <c r="M57" s="8"/>
      <c r="N57" s="8">
        <v>0</v>
      </c>
      <c r="O57" s="8"/>
      <c r="P57" s="8">
        <v>0</v>
      </c>
      <c r="Q57" s="8"/>
      <c r="R57" s="8">
        <v>0</v>
      </c>
      <c r="S57" s="8">
        <v>1</v>
      </c>
      <c r="T57" s="8"/>
      <c r="U57" s="8"/>
      <c r="V57" s="8"/>
      <c r="W57" s="8"/>
    </row>
    <row r="58" spans="1:23" s="22" customFormat="1" ht="12">
      <c r="A58" s="19"/>
      <c r="D58" s="22" t="s">
        <v>106</v>
      </c>
      <c r="F58" s="25">
        <f t="shared" si="1"/>
        <v>91676</v>
      </c>
      <c r="G58" s="23"/>
      <c r="H58" s="25">
        <v>65064</v>
      </c>
      <c r="I58" s="25"/>
      <c r="J58" s="25">
        <v>7987</v>
      </c>
      <c r="K58" s="25"/>
      <c r="L58" s="25">
        <v>11112</v>
      </c>
      <c r="M58" s="25"/>
      <c r="N58" s="25">
        <v>2326</v>
      </c>
      <c r="O58" s="25"/>
      <c r="P58" s="25">
        <v>5187</v>
      </c>
      <c r="Q58" s="25"/>
      <c r="R58" s="25">
        <v>0</v>
      </c>
      <c r="S58" s="25">
        <v>2</v>
      </c>
      <c r="T58" s="25"/>
      <c r="U58" s="25"/>
      <c r="V58" s="25"/>
      <c r="W58" s="25"/>
    </row>
    <row r="59" spans="4:23" ht="12">
      <c r="D59" s="2" t="s">
        <v>123</v>
      </c>
      <c r="F59" s="8">
        <f t="shared" si="1"/>
        <v>11204</v>
      </c>
      <c r="G59" s="5"/>
      <c r="H59" s="8">
        <v>0</v>
      </c>
      <c r="I59" s="8"/>
      <c r="J59" s="8">
        <v>8264</v>
      </c>
      <c r="K59" s="8"/>
      <c r="L59" s="8">
        <v>0</v>
      </c>
      <c r="M59" s="8"/>
      <c r="N59" s="8">
        <v>0</v>
      </c>
      <c r="O59" s="8"/>
      <c r="P59" s="8">
        <v>1345</v>
      </c>
      <c r="Q59" s="8"/>
      <c r="R59" s="8">
        <v>1595</v>
      </c>
      <c r="S59" s="8">
        <v>0</v>
      </c>
      <c r="T59" s="8"/>
      <c r="U59" s="8"/>
      <c r="V59" s="8"/>
      <c r="W59" s="8"/>
    </row>
    <row r="60" spans="1:19" s="22" customFormat="1" ht="12">
      <c r="A60" s="19"/>
      <c r="E60" s="22" t="s">
        <v>124</v>
      </c>
      <c r="F60" s="26">
        <f>SUM(F50:F59)</f>
        <v>3118872</v>
      </c>
      <c r="G60" s="23"/>
      <c r="H60" s="26">
        <f>SUM(H50:H59)</f>
        <v>2197315</v>
      </c>
      <c r="I60" s="23"/>
      <c r="J60" s="26">
        <f>SUM(J50:J59)</f>
        <v>25100</v>
      </c>
      <c r="K60" s="23"/>
      <c r="L60" s="26">
        <f>SUM(L50:L59)</f>
        <v>765635</v>
      </c>
      <c r="M60" s="32"/>
      <c r="N60" s="26">
        <f>SUM(N50:N59)</f>
        <v>40625</v>
      </c>
      <c r="O60" s="32"/>
      <c r="P60" s="26">
        <f>SUM(P50:P59)</f>
        <v>76489</v>
      </c>
      <c r="Q60" s="23"/>
      <c r="R60" s="26">
        <f>SUM(R50:R59)</f>
        <v>13708</v>
      </c>
      <c r="S60" s="24">
        <f>SUM(S50:S59)</f>
        <v>4</v>
      </c>
    </row>
    <row r="61" spans="2:19" ht="12">
      <c r="B61" s="2" t="s">
        <v>13</v>
      </c>
      <c r="F61" s="8"/>
      <c r="G61" s="5"/>
      <c r="H61" s="8"/>
      <c r="I61" s="5"/>
      <c r="J61" s="8"/>
      <c r="K61" s="5"/>
      <c r="L61" s="8"/>
      <c r="M61" s="36"/>
      <c r="N61" s="8"/>
      <c r="O61" s="36"/>
      <c r="P61" s="8"/>
      <c r="Q61" s="5"/>
      <c r="R61" s="8"/>
      <c r="S61" s="6"/>
    </row>
    <row r="62" spans="1:26" s="22" customFormat="1" ht="12">
      <c r="A62" s="19"/>
      <c r="D62" s="22" t="s">
        <v>45</v>
      </c>
      <c r="F62" s="25">
        <f aca="true" t="shared" si="2" ref="F62:F71">SUM(H62:R62)</f>
        <v>140599</v>
      </c>
      <c r="G62" s="23"/>
      <c r="H62" s="25">
        <v>14673</v>
      </c>
      <c r="I62" s="25"/>
      <c r="J62" s="25">
        <v>3000</v>
      </c>
      <c r="K62" s="25"/>
      <c r="L62" s="25">
        <v>33403</v>
      </c>
      <c r="M62" s="25">
        <v>0</v>
      </c>
      <c r="N62" s="25">
        <v>12781</v>
      </c>
      <c r="O62" s="25">
        <v>0</v>
      </c>
      <c r="P62" s="25">
        <v>30118</v>
      </c>
      <c r="Q62" s="25">
        <v>0</v>
      </c>
      <c r="R62" s="25">
        <v>46624</v>
      </c>
      <c r="S62" s="25">
        <v>0</v>
      </c>
      <c r="T62" s="25"/>
      <c r="U62" s="25"/>
      <c r="V62" s="25"/>
      <c r="W62" s="25"/>
      <c r="X62" s="25"/>
      <c r="Y62" s="25"/>
      <c r="Z62" s="25"/>
    </row>
    <row r="63" spans="4:26" ht="12">
      <c r="D63" s="2" t="s">
        <v>126</v>
      </c>
      <c r="F63" s="8">
        <f t="shared" si="2"/>
        <v>812667</v>
      </c>
      <c r="G63" s="5"/>
      <c r="H63" s="8">
        <v>585517</v>
      </c>
      <c r="I63" s="8"/>
      <c r="J63" s="8">
        <v>8818</v>
      </c>
      <c r="K63" s="8"/>
      <c r="L63" s="8">
        <v>183291</v>
      </c>
      <c r="M63" s="8"/>
      <c r="N63" s="8">
        <v>2664</v>
      </c>
      <c r="O63" s="8"/>
      <c r="P63" s="8">
        <v>31037</v>
      </c>
      <c r="Q63" s="8"/>
      <c r="R63" s="8">
        <v>1340</v>
      </c>
      <c r="S63" s="8">
        <v>0</v>
      </c>
      <c r="T63" s="8"/>
      <c r="U63" s="8"/>
      <c r="V63" s="8"/>
      <c r="W63" s="8"/>
      <c r="X63" s="8"/>
      <c r="Y63" s="8"/>
      <c r="Z63" s="8"/>
    </row>
    <row r="64" spans="1:26" s="22" customFormat="1" ht="12">
      <c r="A64" s="19"/>
      <c r="D64" s="22" t="s">
        <v>127</v>
      </c>
      <c r="F64" s="25">
        <f t="shared" si="2"/>
        <v>68001</v>
      </c>
      <c r="G64" s="23"/>
      <c r="H64" s="25">
        <v>48864</v>
      </c>
      <c r="I64" s="25"/>
      <c r="J64" s="25">
        <v>0</v>
      </c>
      <c r="K64" s="25"/>
      <c r="L64" s="25">
        <v>14603</v>
      </c>
      <c r="M64" s="25"/>
      <c r="N64" s="25">
        <v>615</v>
      </c>
      <c r="O64" s="25"/>
      <c r="P64" s="25">
        <v>3919</v>
      </c>
      <c r="Q64" s="25"/>
      <c r="R64" s="25">
        <v>0</v>
      </c>
      <c r="S64" s="25">
        <v>1</v>
      </c>
      <c r="T64" s="25"/>
      <c r="U64" s="25"/>
      <c r="V64" s="25"/>
      <c r="W64" s="25"/>
      <c r="X64" s="25"/>
      <c r="Y64" s="25"/>
      <c r="Z64" s="25"/>
    </row>
    <row r="65" spans="4:26" ht="12">
      <c r="D65" s="2" t="s">
        <v>128</v>
      </c>
      <c r="F65" s="8">
        <f t="shared" si="2"/>
        <v>745488</v>
      </c>
      <c r="G65" s="5"/>
      <c r="H65" s="8">
        <v>514785</v>
      </c>
      <c r="I65" s="8"/>
      <c r="J65" s="8">
        <v>6603</v>
      </c>
      <c r="K65" s="8"/>
      <c r="L65" s="8">
        <v>196298</v>
      </c>
      <c r="M65" s="8"/>
      <c r="N65" s="8">
        <v>1405</v>
      </c>
      <c r="O65" s="8"/>
      <c r="P65" s="8">
        <v>18216</v>
      </c>
      <c r="Q65" s="8"/>
      <c r="R65" s="8">
        <v>8181</v>
      </c>
      <c r="S65" s="8">
        <v>0</v>
      </c>
      <c r="T65" s="8"/>
      <c r="U65" s="8"/>
      <c r="V65" s="8"/>
      <c r="W65" s="8"/>
      <c r="X65" s="8"/>
      <c r="Y65" s="8"/>
      <c r="Z65" s="8"/>
    </row>
    <row r="66" spans="1:26" s="22" customFormat="1" ht="12">
      <c r="A66" s="19"/>
      <c r="D66" s="22" t="s">
        <v>129</v>
      </c>
      <c r="F66" s="25">
        <f t="shared" si="2"/>
        <v>9469</v>
      </c>
      <c r="G66" s="23"/>
      <c r="H66" s="25">
        <v>8006</v>
      </c>
      <c r="I66" s="25"/>
      <c r="J66" s="25">
        <v>0</v>
      </c>
      <c r="K66" s="25"/>
      <c r="L66" s="25">
        <v>1003</v>
      </c>
      <c r="M66" s="25"/>
      <c r="N66" s="25">
        <v>0</v>
      </c>
      <c r="O66" s="25"/>
      <c r="P66" s="25">
        <v>460</v>
      </c>
      <c r="Q66" s="25"/>
      <c r="R66" s="25">
        <v>0</v>
      </c>
      <c r="S66" s="25">
        <v>0</v>
      </c>
      <c r="T66" s="25"/>
      <c r="U66" s="25"/>
      <c r="V66" s="25"/>
      <c r="W66" s="25"/>
      <c r="X66" s="25"/>
      <c r="Y66" s="25"/>
      <c r="Z66" s="25"/>
    </row>
    <row r="67" spans="4:26" ht="12">
      <c r="D67" s="2" t="s">
        <v>130</v>
      </c>
      <c r="F67" s="8">
        <f t="shared" si="2"/>
        <v>590144</v>
      </c>
      <c r="G67" s="5"/>
      <c r="H67" s="8">
        <v>419879</v>
      </c>
      <c r="I67" s="8"/>
      <c r="J67" s="8">
        <v>38269</v>
      </c>
      <c r="K67" s="8"/>
      <c r="L67" s="8">
        <v>112269</v>
      </c>
      <c r="M67" s="8">
        <v>0</v>
      </c>
      <c r="N67" s="8">
        <v>1660</v>
      </c>
      <c r="O67" s="8">
        <v>0</v>
      </c>
      <c r="P67" s="8">
        <v>18067</v>
      </c>
      <c r="Q67" s="8">
        <v>0</v>
      </c>
      <c r="R67" s="8">
        <v>0</v>
      </c>
      <c r="S67" s="8">
        <v>0</v>
      </c>
      <c r="T67" s="8"/>
      <c r="U67" s="8"/>
      <c r="V67" s="8"/>
      <c r="W67" s="8"/>
      <c r="X67" s="8"/>
      <c r="Y67" s="8"/>
      <c r="Z67" s="8"/>
    </row>
    <row r="68" spans="1:26" s="22" customFormat="1" ht="12">
      <c r="A68" s="19"/>
      <c r="D68" s="22" t="s">
        <v>131</v>
      </c>
      <c r="F68" s="25">
        <f t="shared" si="2"/>
        <v>589672</v>
      </c>
      <c r="G68" s="23"/>
      <c r="H68" s="25">
        <v>440684</v>
      </c>
      <c r="I68" s="25"/>
      <c r="J68" s="25">
        <v>0</v>
      </c>
      <c r="K68" s="25"/>
      <c r="L68" s="25">
        <v>141546</v>
      </c>
      <c r="M68" s="25"/>
      <c r="N68" s="25">
        <v>0</v>
      </c>
      <c r="O68" s="25"/>
      <c r="P68" s="25">
        <v>7442</v>
      </c>
      <c r="Q68" s="25"/>
      <c r="R68" s="25">
        <v>0</v>
      </c>
      <c r="S68" s="25" t="e">
        <f>+#REF!+#REF!</f>
        <v>#REF!</v>
      </c>
      <c r="T68" s="25"/>
      <c r="U68" s="25"/>
      <c r="V68" s="25"/>
      <c r="W68" s="25"/>
      <c r="X68" s="25"/>
      <c r="Y68" s="25"/>
      <c r="Z68" s="25"/>
    </row>
    <row r="69" spans="4:26" ht="12">
      <c r="D69" s="2" t="s">
        <v>132</v>
      </c>
      <c r="F69" s="8">
        <f t="shared" si="2"/>
        <v>13599</v>
      </c>
      <c r="G69" s="5"/>
      <c r="H69" s="8">
        <v>8500</v>
      </c>
      <c r="I69" s="8"/>
      <c r="J69" s="8">
        <v>407</v>
      </c>
      <c r="K69" s="8"/>
      <c r="L69" s="8">
        <v>1130</v>
      </c>
      <c r="M69" s="8"/>
      <c r="N69" s="8">
        <v>1303</v>
      </c>
      <c r="O69" s="8"/>
      <c r="P69" s="8">
        <v>2119</v>
      </c>
      <c r="Q69" s="8"/>
      <c r="R69" s="8">
        <v>140</v>
      </c>
      <c r="S69" s="8">
        <v>0</v>
      </c>
      <c r="T69" s="8"/>
      <c r="U69" s="8"/>
      <c r="V69" s="8"/>
      <c r="W69" s="8"/>
      <c r="X69" s="8"/>
      <c r="Y69" s="8"/>
      <c r="Z69" s="8"/>
    </row>
    <row r="70" spans="1:26" s="22" customFormat="1" ht="12">
      <c r="A70" s="19"/>
      <c r="D70" s="22" t="s">
        <v>133</v>
      </c>
      <c r="F70" s="25">
        <f t="shared" si="2"/>
        <v>5556</v>
      </c>
      <c r="G70" s="23"/>
      <c r="H70" s="25">
        <v>0</v>
      </c>
      <c r="I70" s="25"/>
      <c r="J70" s="25">
        <v>0</v>
      </c>
      <c r="K70" s="25"/>
      <c r="L70" s="25">
        <v>0</v>
      </c>
      <c r="M70" s="25"/>
      <c r="N70" s="25">
        <v>0</v>
      </c>
      <c r="O70" s="25"/>
      <c r="P70" s="25">
        <v>5556</v>
      </c>
      <c r="Q70" s="25"/>
      <c r="R70" s="25">
        <v>0</v>
      </c>
      <c r="S70" s="25">
        <v>0</v>
      </c>
      <c r="T70" s="25"/>
      <c r="U70" s="25"/>
      <c r="V70" s="25"/>
      <c r="W70" s="25"/>
      <c r="X70" s="25"/>
      <c r="Y70" s="25"/>
      <c r="Z70" s="25"/>
    </row>
    <row r="71" spans="4:26" ht="12">
      <c r="D71" s="2" t="s">
        <v>37</v>
      </c>
      <c r="F71" s="8">
        <f t="shared" si="2"/>
        <v>16548</v>
      </c>
      <c r="G71" s="5"/>
      <c r="H71" s="8">
        <v>0</v>
      </c>
      <c r="I71" s="8"/>
      <c r="J71" s="8">
        <v>0</v>
      </c>
      <c r="K71" s="8"/>
      <c r="L71" s="8">
        <v>0</v>
      </c>
      <c r="M71" s="8">
        <v>0</v>
      </c>
      <c r="N71" s="8">
        <v>4654</v>
      </c>
      <c r="O71" s="8">
        <v>0</v>
      </c>
      <c r="P71" s="8">
        <v>11894</v>
      </c>
      <c r="Q71" s="8">
        <v>0</v>
      </c>
      <c r="R71" s="8">
        <v>0</v>
      </c>
      <c r="S71" s="8">
        <v>0</v>
      </c>
      <c r="T71" s="8"/>
      <c r="U71" s="8"/>
      <c r="V71" s="8"/>
      <c r="W71" s="8"/>
      <c r="X71" s="8"/>
      <c r="Y71" s="8"/>
      <c r="Z71" s="8"/>
    </row>
    <row r="72" spans="1:19" s="22" customFormat="1" ht="12">
      <c r="A72" s="19"/>
      <c r="E72" s="22" t="s">
        <v>134</v>
      </c>
      <c r="F72" s="26">
        <f>SUM(F62:F71)</f>
        <v>2991743</v>
      </c>
      <c r="G72" s="23"/>
      <c r="H72" s="26">
        <f>SUM(H62:H71)</f>
        <v>2040908</v>
      </c>
      <c r="I72" s="23"/>
      <c r="J72" s="26">
        <f>SUM(J62:J71)</f>
        <v>57097</v>
      </c>
      <c r="K72" s="23"/>
      <c r="L72" s="26">
        <f>SUM(L62:L71)</f>
        <v>683543</v>
      </c>
      <c r="M72" s="32"/>
      <c r="N72" s="26">
        <f>SUM(N62:N71)</f>
        <v>25082</v>
      </c>
      <c r="O72" s="32"/>
      <c r="P72" s="26">
        <f>SUM(P62:P71)</f>
        <v>128828</v>
      </c>
      <c r="Q72" s="23"/>
      <c r="R72" s="26">
        <f>SUM(R62:R71)</f>
        <v>56285</v>
      </c>
      <c r="S72" s="24" t="e">
        <f>SUM(S62:S71)</f>
        <v>#REF!</v>
      </c>
    </row>
    <row r="73" spans="2:19" ht="12">
      <c r="B73" s="2" t="s">
        <v>14</v>
      </c>
      <c r="F73" s="8"/>
      <c r="G73" s="5"/>
      <c r="H73" s="8"/>
      <c r="I73" s="5"/>
      <c r="J73" s="8"/>
      <c r="K73" s="5"/>
      <c r="L73" s="8"/>
      <c r="M73" s="36"/>
      <c r="N73" s="8"/>
      <c r="O73" s="36"/>
      <c r="P73" s="8"/>
      <c r="Q73" s="5"/>
      <c r="R73" s="8"/>
      <c r="S73" s="6"/>
    </row>
    <row r="74" spans="1:19" s="22" customFormat="1" ht="12">
      <c r="A74" s="19"/>
      <c r="D74" s="22" t="s">
        <v>135</v>
      </c>
      <c r="F74" s="25">
        <f>SUM(H74:R74)</f>
        <v>769064</v>
      </c>
      <c r="G74" s="23"/>
      <c r="H74" s="25">
        <v>660649</v>
      </c>
      <c r="I74" s="25"/>
      <c r="J74" s="25">
        <v>0</v>
      </c>
      <c r="K74" s="25"/>
      <c r="L74" s="25">
        <v>108415</v>
      </c>
      <c r="M74" s="25"/>
      <c r="N74" s="25">
        <v>0</v>
      </c>
      <c r="O74" s="25"/>
      <c r="P74" s="25">
        <v>0</v>
      </c>
      <c r="Q74" s="25"/>
      <c r="R74" s="25">
        <v>0</v>
      </c>
      <c r="S74" s="24">
        <v>0</v>
      </c>
    </row>
    <row r="75" spans="5:19" ht="12">
      <c r="E75" s="2" t="s">
        <v>46</v>
      </c>
      <c r="F75" s="9">
        <f>+F74+F72+F60+F48+F43+F38+F22</f>
        <v>12634014</v>
      </c>
      <c r="G75" s="5"/>
      <c r="H75" s="9">
        <f>+H74+H72+H60+H48+H43+H38+H22</f>
        <v>8916630</v>
      </c>
      <c r="I75" s="5"/>
      <c r="J75" s="9">
        <f>+J74+J72+J60+J48+J43+J38+J22</f>
        <v>150536</v>
      </c>
      <c r="K75" s="5"/>
      <c r="L75" s="9">
        <f>+L74+L72+L60+L48+L43+L38+L22</f>
        <v>2710951</v>
      </c>
      <c r="M75" s="36"/>
      <c r="N75" s="9">
        <f>+N74+N72+N60+N48+N43+N38+N22</f>
        <v>139572</v>
      </c>
      <c r="O75" s="36"/>
      <c r="P75" s="9">
        <f>+P74+P72+P60+P48+P43+P38+P22</f>
        <v>617473</v>
      </c>
      <c r="Q75" s="5"/>
      <c r="R75" s="9">
        <f>+R74+R72+R60+R48+R43+R38+R22</f>
        <v>98852</v>
      </c>
      <c r="S75" s="6" t="e">
        <f>+S74+S72+S60+S48+S43+S38+S22</f>
        <v>#REF!</v>
      </c>
    </row>
    <row r="76" spans="1:19" s="22" customFormat="1" ht="12">
      <c r="A76" s="19"/>
      <c r="F76" s="25"/>
      <c r="G76" s="23"/>
      <c r="H76" s="25"/>
      <c r="I76" s="23"/>
      <c r="J76" s="25"/>
      <c r="K76" s="23"/>
      <c r="L76" s="25"/>
      <c r="M76" s="32"/>
      <c r="N76" s="25"/>
      <c r="O76" s="32"/>
      <c r="P76" s="25"/>
      <c r="Q76" s="23"/>
      <c r="R76" s="25"/>
      <c r="S76" s="24"/>
    </row>
    <row r="77" spans="1:19" ht="12">
      <c r="A77" s="1" t="s">
        <v>15</v>
      </c>
      <c r="F77" s="8"/>
      <c r="G77" s="5"/>
      <c r="H77" s="8"/>
      <c r="I77" s="5"/>
      <c r="J77" s="8"/>
      <c r="K77" s="5"/>
      <c r="L77" s="8"/>
      <c r="M77" s="36"/>
      <c r="N77" s="8"/>
      <c r="O77" s="36"/>
      <c r="P77" s="8"/>
      <c r="Q77" s="5"/>
      <c r="R77" s="8"/>
      <c r="S77" s="6"/>
    </row>
    <row r="78" spans="1:19" s="22" customFormat="1" ht="12">
      <c r="A78" s="19"/>
      <c r="D78" s="22" t="s">
        <v>47</v>
      </c>
      <c r="F78" s="25">
        <f>SUM(H78:R78)</f>
        <v>73538</v>
      </c>
      <c r="G78" s="23"/>
      <c r="H78" s="25">
        <v>47012</v>
      </c>
      <c r="I78" s="25"/>
      <c r="J78" s="25">
        <v>0</v>
      </c>
      <c r="K78" s="25"/>
      <c r="L78" s="25">
        <v>26526</v>
      </c>
      <c r="M78" s="25"/>
      <c r="N78" s="25">
        <v>0</v>
      </c>
      <c r="O78" s="25"/>
      <c r="P78" s="25">
        <v>0</v>
      </c>
      <c r="Q78" s="25"/>
      <c r="R78" s="25">
        <v>0</v>
      </c>
      <c r="S78" s="24">
        <v>0</v>
      </c>
    </row>
    <row r="79" spans="4:24" ht="12">
      <c r="D79" s="2" t="s">
        <v>48</v>
      </c>
      <c r="F79" s="8">
        <f>SUM(H79:R79)</f>
        <v>625</v>
      </c>
      <c r="G79" s="5"/>
      <c r="H79" s="8">
        <v>0</v>
      </c>
      <c r="I79" s="8"/>
      <c r="J79" s="8">
        <v>0</v>
      </c>
      <c r="K79" s="8"/>
      <c r="L79" s="8">
        <v>0</v>
      </c>
      <c r="M79" s="8">
        <v>0</v>
      </c>
      <c r="N79" s="8">
        <v>625</v>
      </c>
      <c r="O79" s="8">
        <v>0</v>
      </c>
      <c r="P79" s="8">
        <v>0</v>
      </c>
      <c r="Q79" s="8">
        <v>0</v>
      </c>
      <c r="R79" s="8">
        <v>0</v>
      </c>
      <c r="S79" s="8"/>
      <c r="T79" s="8"/>
      <c r="U79" s="8"/>
      <c r="V79" s="8"/>
      <c r="W79" s="8"/>
      <c r="X79" s="8"/>
    </row>
    <row r="80" spans="1:24" s="22" customFormat="1" ht="12">
      <c r="A80" s="19"/>
      <c r="D80" s="22" t="s">
        <v>49</v>
      </c>
      <c r="F80" s="25">
        <f>SUM(H80:R80)</f>
        <v>1248</v>
      </c>
      <c r="G80" s="23"/>
      <c r="H80" s="25">
        <v>0</v>
      </c>
      <c r="I80" s="25"/>
      <c r="J80" s="25">
        <v>628</v>
      </c>
      <c r="K80" s="25"/>
      <c r="L80" s="25">
        <v>0</v>
      </c>
      <c r="M80" s="25">
        <v>0</v>
      </c>
      <c r="N80" s="25">
        <v>0</v>
      </c>
      <c r="O80" s="25">
        <v>0</v>
      </c>
      <c r="P80" s="25">
        <v>620</v>
      </c>
      <c r="Q80" s="25">
        <v>0</v>
      </c>
      <c r="R80" s="25">
        <v>0</v>
      </c>
      <c r="S80" s="25"/>
      <c r="T80" s="25"/>
      <c r="U80" s="25"/>
      <c r="V80" s="25"/>
      <c r="W80" s="25"/>
      <c r="X80" s="25"/>
    </row>
    <row r="81" spans="4:24" ht="12">
      <c r="D81" s="2" t="s">
        <v>50</v>
      </c>
      <c r="F81" s="8">
        <f>SUM(H81:R81)</f>
        <v>1875</v>
      </c>
      <c r="G81" s="5"/>
      <c r="H81" s="8">
        <v>0</v>
      </c>
      <c r="I81" s="8"/>
      <c r="J81" s="8">
        <v>0</v>
      </c>
      <c r="K81" s="8"/>
      <c r="L81" s="8">
        <v>0</v>
      </c>
      <c r="M81" s="8">
        <v>0</v>
      </c>
      <c r="N81" s="8">
        <v>1875</v>
      </c>
      <c r="O81" s="8">
        <v>0</v>
      </c>
      <c r="P81" s="8">
        <v>0</v>
      </c>
      <c r="Q81" s="8">
        <v>0</v>
      </c>
      <c r="R81" s="8">
        <v>0</v>
      </c>
      <c r="S81" s="8" t="e">
        <f>#REF!</f>
        <v>#REF!</v>
      </c>
      <c r="T81" s="8"/>
      <c r="U81" s="8"/>
      <c r="V81" s="8"/>
      <c r="W81" s="8"/>
      <c r="X81" s="8"/>
    </row>
    <row r="82" spans="1:24" s="22" customFormat="1" ht="12">
      <c r="A82" s="19"/>
      <c r="D82" s="22" t="s">
        <v>51</v>
      </c>
      <c r="F82" s="25">
        <f>SUM(H82:R82)</f>
        <v>3307</v>
      </c>
      <c r="G82" s="23"/>
      <c r="H82" s="25">
        <v>0</v>
      </c>
      <c r="I82" s="25"/>
      <c r="J82" s="25">
        <v>625</v>
      </c>
      <c r="K82" s="25"/>
      <c r="L82" s="25">
        <v>0</v>
      </c>
      <c r="M82" s="25">
        <v>0</v>
      </c>
      <c r="N82" s="25">
        <v>0</v>
      </c>
      <c r="O82" s="25">
        <v>0</v>
      </c>
      <c r="P82" s="25">
        <v>2682</v>
      </c>
      <c r="Q82" s="25">
        <v>0</v>
      </c>
      <c r="R82" s="25">
        <v>0</v>
      </c>
      <c r="S82" s="25" t="e">
        <f>#REF!</f>
        <v>#REF!</v>
      </c>
      <c r="T82" s="25"/>
      <c r="U82" s="25"/>
      <c r="V82" s="25"/>
      <c r="W82" s="25"/>
      <c r="X82" s="25"/>
    </row>
    <row r="83" spans="5:19" ht="12">
      <c r="E83" s="2" t="s">
        <v>136</v>
      </c>
      <c r="F83" s="9">
        <f>SUM(F78:F82)</f>
        <v>80593</v>
      </c>
      <c r="G83" s="5"/>
      <c r="H83" s="9">
        <f>SUM(H78:H82)</f>
        <v>47012</v>
      </c>
      <c r="I83" s="5"/>
      <c r="J83" s="9">
        <f>SUM(J78:J82)</f>
        <v>1253</v>
      </c>
      <c r="K83" s="5"/>
      <c r="L83" s="9">
        <f>SUM(L78:L82)</f>
        <v>26526</v>
      </c>
      <c r="M83" s="36"/>
      <c r="N83" s="9">
        <f>SUM(N78:N82)</f>
        <v>2500</v>
      </c>
      <c r="O83" s="36"/>
      <c r="P83" s="9">
        <f>SUM(P78:P82)</f>
        <v>3302</v>
      </c>
      <c r="Q83" s="5"/>
      <c r="R83" s="9">
        <f>SUM(R78:R82)</f>
        <v>0</v>
      </c>
      <c r="S83" s="6" t="e">
        <f>SUM(S78:S82)</f>
        <v>#REF!</v>
      </c>
    </row>
    <row r="84" spans="1:19" s="22" customFormat="1" ht="12">
      <c r="A84" s="19"/>
      <c r="F84" s="25"/>
      <c r="G84" s="23"/>
      <c r="H84" s="25"/>
      <c r="I84" s="23"/>
      <c r="J84" s="25"/>
      <c r="K84" s="23"/>
      <c r="L84" s="25"/>
      <c r="M84" s="32"/>
      <c r="N84" s="25"/>
      <c r="O84" s="32"/>
      <c r="P84" s="25"/>
      <c r="Q84" s="23"/>
      <c r="R84" s="25"/>
      <c r="S84" s="24"/>
    </row>
    <row r="85" spans="1:19" ht="12">
      <c r="A85" s="1" t="s">
        <v>16</v>
      </c>
      <c r="F85" s="8"/>
      <c r="G85" s="5"/>
      <c r="H85" s="8"/>
      <c r="I85" s="5"/>
      <c r="J85" s="8"/>
      <c r="K85" s="5"/>
      <c r="L85" s="8"/>
      <c r="M85" s="36"/>
      <c r="N85" s="8"/>
      <c r="O85" s="36"/>
      <c r="P85" s="8"/>
      <c r="Q85" s="5"/>
      <c r="R85" s="8"/>
      <c r="S85" s="6"/>
    </row>
    <row r="86" spans="1:19" s="22" customFormat="1" ht="12">
      <c r="A86" s="19"/>
      <c r="D86" s="22" t="s">
        <v>111</v>
      </c>
      <c r="F86" s="25">
        <f>+J86+L86+N86+P86+R86+H86</f>
        <v>0</v>
      </c>
      <c r="G86" s="23"/>
      <c r="H86" s="25">
        <v>0</v>
      </c>
      <c r="I86" s="23"/>
      <c r="J86" s="25">
        <v>0</v>
      </c>
      <c r="K86" s="23"/>
      <c r="L86" s="25">
        <v>0</v>
      </c>
      <c r="M86" s="32"/>
      <c r="N86" s="25">
        <v>0</v>
      </c>
      <c r="O86" s="32"/>
      <c r="P86" s="25">
        <v>0</v>
      </c>
      <c r="Q86" s="23"/>
      <c r="R86" s="25">
        <v>0</v>
      </c>
      <c r="S86" s="24">
        <v>0</v>
      </c>
    </row>
    <row r="87" spans="5:19" ht="12">
      <c r="E87" s="2" t="s">
        <v>137</v>
      </c>
      <c r="F87" s="9">
        <f>SUM(F86)</f>
        <v>0</v>
      </c>
      <c r="G87" s="5"/>
      <c r="H87" s="9">
        <f>SUM(H86)</f>
        <v>0</v>
      </c>
      <c r="I87" s="5"/>
      <c r="J87" s="9">
        <f>SUM(J86)</f>
        <v>0</v>
      </c>
      <c r="K87" s="5"/>
      <c r="L87" s="9">
        <f>SUM(L86)</f>
        <v>0</v>
      </c>
      <c r="M87" s="36"/>
      <c r="N87" s="9">
        <f>SUM(N86)</f>
        <v>0</v>
      </c>
      <c r="O87" s="36"/>
      <c r="P87" s="9">
        <f>SUM(P86)</f>
        <v>0</v>
      </c>
      <c r="Q87" s="5"/>
      <c r="R87" s="9">
        <f>SUM(R86)</f>
        <v>0</v>
      </c>
      <c r="S87" s="6" t="e">
        <f>SUM(S82:S86)</f>
        <v>#REF!</v>
      </c>
    </row>
    <row r="88" spans="1:19" s="22" customFormat="1" ht="12">
      <c r="A88" s="19"/>
      <c r="F88" s="25"/>
      <c r="G88" s="23"/>
      <c r="H88" s="25"/>
      <c r="I88" s="23"/>
      <c r="J88" s="25"/>
      <c r="K88" s="23"/>
      <c r="L88" s="25"/>
      <c r="M88" s="32"/>
      <c r="N88" s="25"/>
      <c r="O88" s="32"/>
      <c r="P88" s="25"/>
      <c r="Q88" s="23"/>
      <c r="R88" s="25"/>
      <c r="S88" s="24"/>
    </row>
    <row r="89" spans="1:19" ht="12">
      <c r="A89" s="1" t="s">
        <v>17</v>
      </c>
      <c r="F89" s="8"/>
      <c r="G89" s="5"/>
      <c r="H89" s="8"/>
      <c r="I89" s="5"/>
      <c r="J89" s="8"/>
      <c r="K89" s="5"/>
      <c r="L89" s="8"/>
      <c r="M89" s="36"/>
      <c r="N89" s="8"/>
      <c r="O89" s="36"/>
      <c r="P89" s="8"/>
      <c r="Q89" s="5"/>
      <c r="R89" s="8"/>
      <c r="S89" s="6"/>
    </row>
    <row r="90" spans="1:19" s="22" customFormat="1" ht="12">
      <c r="A90" s="19"/>
      <c r="B90" s="22" t="s">
        <v>18</v>
      </c>
      <c r="F90" s="25"/>
      <c r="G90" s="23"/>
      <c r="H90" s="25"/>
      <c r="I90" s="23"/>
      <c r="J90" s="25"/>
      <c r="K90" s="23"/>
      <c r="L90" s="25"/>
      <c r="M90" s="32"/>
      <c r="N90" s="25"/>
      <c r="O90" s="32"/>
      <c r="P90" s="25"/>
      <c r="Q90" s="23"/>
      <c r="R90" s="25"/>
      <c r="S90" s="24"/>
    </row>
    <row r="91" spans="4:24" ht="12">
      <c r="D91" s="2" t="s">
        <v>48</v>
      </c>
      <c r="F91" s="8">
        <f>SUM(H91:R91)</f>
        <v>284121</v>
      </c>
      <c r="G91" s="5"/>
      <c r="H91" s="8">
        <v>214472</v>
      </c>
      <c r="I91" s="8"/>
      <c r="J91" s="8">
        <v>2202</v>
      </c>
      <c r="K91" s="8"/>
      <c r="L91" s="8">
        <v>63160</v>
      </c>
      <c r="M91" s="8"/>
      <c r="N91" s="8">
        <v>0</v>
      </c>
      <c r="O91" s="8"/>
      <c r="P91" s="8">
        <v>4287</v>
      </c>
      <c r="Q91" s="8"/>
      <c r="R91" s="8">
        <v>0</v>
      </c>
      <c r="S91" s="8">
        <v>0</v>
      </c>
      <c r="T91" s="8"/>
      <c r="U91" s="8"/>
      <c r="V91" s="8"/>
      <c r="W91" s="8"/>
      <c r="X91" s="8"/>
    </row>
    <row r="92" spans="1:24" s="22" customFormat="1" ht="12">
      <c r="A92" s="19"/>
      <c r="D92" s="22" t="s">
        <v>49</v>
      </c>
      <c r="F92" s="25">
        <f>SUM(H92:R92)</f>
        <v>200393</v>
      </c>
      <c r="G92" s="23"/>
      <c r="H92" s="25">
        <v>129360</v>
      </c>
      <c r="I92" s="25"/>
      <c r="J92" s="25">
        <v>6584</v>
      </c>
      <c r="K92" s="25"/>
      <c r="L92" s="25">
        <v>41020</v>
      </c>
      <c r="M92" s="25"/>
      <c r="N92" s="25">
        <v>5233</v>
      </c>
      <c r="O92" s="25"/>
      <c r="P92" s="25">
        <v>8739</v>
      </c>
      <c r="Q92" s="25"/>
      <c r="R92" s="25">
        <v>9457</v>
      </c>
      <c r="S92" s="25">
        <v>0</v>
      </c>
      <c r="T92" s="25"/>
      <c r="U92" s="25"/>
      <c r="V92" s="25"/>
      <c r="W92" s="25"/>
      <c r="X92" s="25"/>
    </row>
    <row r="93" spans="4:24" ht="12">
      <c r="D93" s="2" t="s">
        <v>52</v>
      </c>
      <c r="F93" s="8">
        <f>SUM(H93:R93)</f>
        <v>184111</v>
      </c>
      <c r="G93" s="5"/>
      <c r="H93" s="8">
        <v>128882</v>
      </c>
      <c r="I93" s="8"/>
      <c r="J93" s="8">
        <v>0</v>
      </c>
      <c r="K93" s="8"/>
      <c r="L93" s="8">
        <v>50088</v>
      </c>
      <c r="M93" s="8"/>
      <c r="N93" s="8">
        <v>233</v>
      </c>
      <c r="O93" s="8"/>
      <c r="P93" s="8">
        <v>4908</v>
      </c>
      <c r="Q93" s="8"/>
      <c r="R93" s="8">
        <v>0</v>
      </c>
      <c r="S93" s="8">
        <v>0</v>
      </c>
      <c r="T93" s="8"/>
      <c r="U93" s="8"/>
      <c r="V93" s="8"/>
      <c r="W93" s="8"/>
      <c r="X93" s="8"/>
    </row>
    <row r="94" spans="1:24" s="22" customFormat="1" ht="12">
      <c r="A94" s="19"/>
      <c r="D94" s="22" t="s">
        <v>50</v>
      </c>
      <c r="F94" s="25">
        <f>SUM(H94:R94)</f>
        <v>139774</v>
      </c>
      <c r="G94" s="23"/>
      <c r="H94" s="25">
        <v>103401</v>
      </c>
      <c r="I94" s="25"/>
      <c r="J94" s="25">
        <v>0</v>
      </c>
      <c r="K94" s="25"/>
      <c r="L94" s="25">
        <v>29554</v>
      </c>
      <c r="M94" s="25"/>
      <c r="N94" s="25">
        <v>0</v>
      </c>
      <c r="O94" s="25"/>
      <c r="P94" s="25">
        <v>6819</v>
      </c>
      <c r="Q94" s="25"/>
      <c r="R94" s="25">
        <v>0</v>
      </c>
      <c r="S94" s="25">
        <v>0</v>
      </c>
      <c r="T94" s="25"/>
      <c r="U94" s="25"/>
      <c r="V94" s="25"/>
      <c r="W94" s="25"/>
      <c r="X94" s="25"/>
    </row>
    <row r="95" spans="4:24" ht="12">
      <c r="D95" s="2" t="s">
        <v>51</v>
      </c>
      <c r="F95" s="8">
        <f>SUM(H95:R95)</f>
        <v>138313</v>
      </c>
      <c r="G95" s="5"/>
      <c r="H95" s="8">
        <v>106721</v>
      </c>
      <c r="I95" s="8"/>
      <c r="J95" s="8">
        <v>0</v>
      </c>
      <c r="K95" s="8"/>
      <c r="L95" s="8">
        <v>27091</v>
      </c>
      <c r="M95" s="8"/>
      <c r="N95" s="8">
        <v>0</v>
      </c>
      <c r="O95" s="8"/>
      <c r="P95" s="8">
        <v>4501</v>
      </c>
      <c r="Q95" s="8"/>
      <c r="R95" s="8">
        <v>0</v>
      </c>
      <c r="S95" s="8">
        <v>0</v>
      </c>
      <c r="T95" s="8"/>
      <c r="U95" s="8"/>
      <c r="V95" s="8"/>
      <c r="W95" s="8"/>
      <c r="X95" s="8"/>
    </row>
    <row r="96" spans="1:19" s="22" customFormat="1" ht="12">
      <c r="A96" s="19"/>
      <c r="E96" s="22" t="s">
        <v>53</v>
      </c>
      <c r="F96" s="26">
        <f>SUM(F91:F95)</f>
        <v>946712</v>
      </c>
      <c r="G96" s="23"/>
      <c r="H96" s="26">
        <f>SUM(H91:H95)</f>
        <v>682836</v>
      </c>
      <c r="I96" s="23"/>
      <c r="J96" s="26">
        <f>SUM(J91:J95)</f>
        <v>8786</v>
      </c>
      <c r="K96" s="23"/>
      <c r="L96" s="26">
        <f>SUM(L91:L95)</f>
        <v>210913</v>
      </c>
      <c r="M96" s="32"/>
      <c r="N96" s="26">
        <f>SUM(N91:N95)</f>
        <v>5466</v>
      </c>
      <c r="O96" s="32"/>
      <c r="P96" s="26">
        <f>SUM(P91:P95)</f>
        <v>29254</v>
      </c>
      <c r="Q96" s="23"/>
      <c r="R96" s="26">
        <f>SUM(R91:R95)</f>
        <v>9457</v>
      </c>
      <c r="S96" s="24">
        <f>SUM(S91:S95)</f>
        <v>0</v>
      </c>
    </row>
    <row r="97" spans="2:19" ht="12">
      <c r="B97" s="2" t="s">
        <v>19</v>
      </c>
      <c r="F97" s="8"/>
      <c r="G97" s="5"/>
      <c r="H97" s="8"/>
      <c r="I97" s="5"/>
      <c r="J97" s="8"/>
      <c r="K97" s="5"/>
      <c r="L97" s="8"/>
      <c r="M97" s="36"/>
      <c r="N97" s="8"/>
      <c r="O97" s="36"/>
      <c r="P97" s="8"/>
      <c r="Q97" s="5"/>
      <c r="R97" s="8"/>
      <c r="S97" s="6"/>
    </row>
    <row r="98" spans="1:24" s="22" customFormat="1" ht="12">
      <c r="A98" s="19"/>
      <c r="D98" s="22" t="s">
        <v>138</v>
      </c>
      <c r="F98" s="25">
        <f>SUM(H98:R98)</f>
        <v>1277189</v>
      </c>
      <c r="G98" s="23"/>
      <c r="H98" s="25">
        <v>820662</v>
      </c>
      <c r="I98" s="25"/>
      <c r="J98" s="25">
        <v>14613</v>
      </c>
      <c r="K98" s="25"/>
      <c r="L98" s="25">
        <v>256711</v>
      </c>
      <c r="M98" s="25"/>
      <c r="N98" s="25">
        <v>7680</v>
      </c>
      <c r="O98" s="25"/>
      <c r="P98" s="25">
        <v>111612</v>
      </c>
      <c r="Q98" s="25"/>
      <c r="R98" s="25">
        <v>65911</v>
      </c>
      <c r="S98" s="25">
        <v>0</v>
      </c>
      <c r="T98" s="25"/>
      <c r="U98" s="25"/>
      <c r="V98" s="25"/>
      <c r="W98" s="25"/>
      <c r="X98" s="25"/>
    </row>
    <row r="99" spans="4:24" ht="12">
      <c r="D99" s="2" t="s">
        <v>139</v>
      </c>
      <c r="F99" s="8">
        <f>SUM(H99:R99)</f>
        <v>33123</v>
      </c>
      <c r="G99" s="5"/>
      <c r="H99" s="8">
        <v>0</v>
      </c>
      <c r="I99" s="8"/>
      <c r="J99" s="8">
        <v>0</v>
      </c>
      <c r="K99" s="8"/>
      <c r="L99" s="8">
        <v>0</v>
      </c>
      <c r="M99" s="8"/>
      <c r="N99" s="8">
        <v>0</v>
      </c>
      <c r="O99" s="8"/>
      <c r="P99" s="8">
        <v>33123</v>
      </c>
      <c r="Q99" s="8"/>
      <c r="R99" s="8">
        <v>0</v>
      </c>
      <c r="S99" s="8">
        <v>0</v>
      </c>
      <c r="T99" s="8"/>
      <c r="U99" s="8"/>
      <c r="V99" s="8"/>
      <c r="W99" s="8"/>
      <c r="X99" s="8"/>
    </row>
    <row r="100" spans="1:24" s="22" customFormat="1" ht="12">
      <c r="A100" s="19"/>
      <c r="D100" s="22" t="s">
        <v>140</v>
      </c>
      <c r="F100" s="25">
        <f>SUM(H100:R100)</f>
        <v>6570</v>
      </c>
      <c r="G100" s="23"/>
      <c r="H100" s="25">
        <v>0</v>
      </c>
      <c r="I100" s="25"/>
      <c r="J100" s="25">
        <v>0</v>
      </c>
      <c r="K100" s="25"/>
      <c r="L100" s="25">
        <v>0</v>
      </c>
      <c r="M100" s="25">
        <v>0</v>
      </c>
      <c r="N100" s="25">
        <v>4702</v>
      </c>
      <c r="O100" s="25">
        <v>0</v>
      </c>
      <c r="P100" s="25">
        <v>405</v>
      </c>
      <c r="Q100" s="25">
        <v>0</v>
      </c>
      <c r="R100" s="25">
        <v>1463</v>
      </c>
      <c r="S100" s="25">
        <v>0</v>
      </c>
      <c r="T100" s="25"/>
      <c r="U100" s="25"/>
      <c r="V100" s="25"/>
      <c r="W100" s="25"/>
      <c r="X100" s="25"/>
    </row>
    <row r="101" spans="4:24" ht="12">
      <c r="D101" s="2" t="s">
        <v>141</v>
      </c>
      <c r="F101" s="8">
        <f>SUM(H101:R101)</f>
        <v>128076</v>
      </c>
      <c r="G101" s="5"/>
      <c r="H101" s="8">
        <v>0</v>
      </c>
      <c r="I101" s="8"/>
      <c r="J101" s="8">
        <v>0</v>
      </c>
      <c r="K101" s="8"/>
      <c r="L101" s="8">
        <v>0</v>
      </c>
      <c r="M101" s="8"/>
      <c r="N101" s="8">
        <v>0</v>
      </c>
      <c r="O101" s="8"/>
      <c r="P101" s="8">
        <v>0</v>
      </c>
      <c r="Q101" s="8"/>
      <c r="R101" s="8">
        <v>128076</v>
      </c>
      <c r="S101" s="8">
        <v>0</v>
      </c>
      <c r="T101" s="8"/>
      <c r="U101" s="8"/>
      <c r="V101" s="8"/>
      <c r="W101" s="8"/>
      <c r="X101" s="8"/>
    </row>
    <row r="102" spans="1:24" s="22" customFormat="1" ht="12">
      <c r="A102" s="19"/>
      <c r="D102" s="22" t="s">
        <v>142</v>
      </c>
      <c r="F102" s="25">
        <f>SUM(H102:R102)</f>
        <v>21550</v>
      </c>
      <c r="G102" s="23"/>
      <c r="H102" s="25">
        <v>0</v>
      </c>
      <c r="I102" s="25"/>
      <c r="J102" s="25">
        <v>0</v>
      </c>
      <c r="K102" s="25"/>
      <c r="L102" s="25">
        <v>0</v>
      </c>
      <c r="M102" s="25"/>
      <c r="N102" s="25">
        <v>0</v>
      </c>
      <c r="O102" s="25"/>
      <c r="P102" s="25">
        <v>0</v>
      </c>
      <c r="Q102" s="25"/>
      <c r="R102" s="25">
        <v>21550</v>
      </c>
      <c r="S102" s="25">
        <v>0</v>
      </c>
      <c r="T102" s="25"/>
      <c r="U102" s="25"/>
      <c r="V102" s="25"/>
      <c r="W102" s="25"/>
      <c r="X102" s="25"/>
    </row>
    <row r="103" spans="4:24" ht="12">
      <c r="D103" s="2" t="s">
        <v>164</v>
      </c>
      <c r="F103" s="8">
        <f>SUM(H103:R103)</f>
        <v>108289</v>
      </c>
      <c r="G103" s="5"/>
      <c r="H103" s="8">
        <v>0</v>
      </c>
      <c r="I103" s="8"/>
      <c r="J103" s="8">
        <v>0</v>
      </c>
      <c r="K103" s="8"/>
      <c r="L103" s="8">
        <v>0</v>
      </c>
      <c r="M103" s="8"/>
      <c r="N103" s="8">
        <v>0</v>
      </c>
      <c r="O103" s="8"/>
      <c r="P103" s="8">
        <v>13</v>
      </c>
      <c r="Q103" s="8"/>
      <c r="R103" s="8">
        <v>108276</v>
      </c>
      <c r="S103" s="8">
        <v>0</v>
      </c>
      <c r="T103" s="8"/>
      <c r="U103" s="8"/>
      <c r="V103" s="8"/>
      <c r="W103" s="8"/>
      <c r="X103" s="8"/>
    </row>
    <row r="104" spans="1:19" s="22" customFormat="1" ht="12">
      <c r="A104" s="19"/>
      <c r="E104" s="22" t="s">
        <v>143</v>
      </c>
      <c r="F104" s="26">
        <f>SUM(F98:F103)</f>
        <v>1574797</v>
      </c>
      <c r="G104" s="23"/>
      <c r="H104" s="26">
        <f>SUM(H98:H103)</f>
        <v>820662</v>
      </c>
      <c r="I104" s="23"/>
      <c r="J104" s="26">
        <f>SUM(J98:J103)</f>
        <v>14613</v>
      </c>
      <c r="K104" s="23"/>
      <c r="L104" s="26">
        <f>SUM(L98:L103)</f>
        <v>256711</v>
      </c>
      <c r="M104" s="32"/>
      <c r="N104" s="26">
        <f>SUM(N98:N103)</f>
        <v>12382</v>
      </c>
      <c r="O104" s="32"/>
      <c r="P104" s="26">
        <f>SUM(P98:P103)</f>
        <v>145153</v>
      </c>
      <c r="Q104" s="23"/>
      <c r="R104" s="26">
        <f>SUM(R98:R103)</f>
        <v>325276</v>
      </c>
      <c r="S104" s="24">
        <f>SUM(S98:S103)</f>
        <v>0</v>
      </c>
    </row>
    <row r="105" spans="2:19" ht="12">
      <c r="B105" s="2" t="s">
        <v>20</v>
      </c>
      <c r="F105" s="8"/>
      <c r="G105" s="5"/>
      <c r="H105" s="8"/>
      <c r="I105" s="5"/>
      <c r="J105" s="8"/>
      <c r="K105" s="5"/>
      <c r="L105" s="8"/>
      <c r="M105" s="36"/>
      <c r="N105" s="8"/>
      <c r="O105" s="36"/>
      <c r="P105" s="8"/>
      <c r="Q105" s="5"/>
      <c r="R105" s="8"/>
      <c r="S105" s="6" t="e">
        <f>+S107+S75</f>
        <v>#REF!</v>
      </c>
    </row>
    <row r="106" spans="1:24" s="22" customFormat="1" ht="12">
      <c r="A106" s="19"/>
      <c r="D106" s="22" t="s">
        <v>144</v>
      </c>
      <c r="F106" s="25">
        <f>SUM(H106:R106)</f>
        <v>12097</v>
      </c>
      <c r="G106" s="23"/>
      <c r="H106" s="25">
        <v>8076</v>
      </c>
      <c r="I106" s="25"/>
      <c r="J106" s="25">
        <v>2260</v>
      </c>
      <c r="K106" s="25"/>
      <c r="L106" s="25">
        <v>1514</v>
      </c>
      <c r="M106" s="25"/>
      <c r="N106" s="25">
        <v>0</v>
      </c>
      <c r="O106" s="25"/>
      <c r="P106" s="25">
        <v>247</v>
      </c>
      <c r="Q106" s="25"/>
      <c r="R106" s="25">
        <v>0</v>
      </c>
      <c r="S106" s="25">
        <v>0</v>
      </c>
      <c r="T106" s="25"/>
      <c r="U106" s="25"/>
      <c r="V106" s="25"/>
      <c r="W106" s="25"/>
      <c r="X106" s="25"/>
    </row>
    <row r="107" spans="4:24" ht="12">
      <c r="D107" s="2" t="s">
        <v>54</v>
      </c>
      <c r="F107" s="8">
        <f>SUM(H107:R107)</f>
        <v>114836</v>
      </c>
      <c r="G107" s="5"/>
      <c r="H107" s="8">
        <v>90535</v>
      </c>
      <c r="I107" s="8"/>
      <c r="J107" s="8">
        <v>0</v>
      </c>
      <c r="K107" s="8"/>
      <c r="L107" s="8">
        <v>23043</v>
      </c>
      <c r="M107" s="8"/>
      <c r="N107" s="8">
        <v>0</v>
      </c>
      <c r="O107" s="8"/>
      <c r="P107" s="8">
        <v>1258</v>
      </c>
      <c r="Q107" s="8"/>
      <c r="R107" s="8">
        <v>0</v>
      </c>
      <c r="S107" s="8">
        <v>0</v>
      </c>
      <c r="T107" s="8"/>
      <c r="U107" s="8"/>
      <c r="V107" s="8"/>
      <c r="W107" s="8"/>
      <c r="X107" s="8"/>
    </row>
    <row r="108" spans="1:24" s="22" customFormat="1" ht="12">
      <c r="A108" s="19"/>
      <c r="D108" s="22" t="s">
        <v>145</v>
      </c>
      <c r="F108" s="25">
        <f>SUM(H108:R108)</f>
        <v>582620</v>
      </c>
      <c r="G108" s="23"/>
      <c r="H108" s="25">
        <v>276554</v>
      </c>
      <c r="I108" s="25"/>
      <c r="J108" s="25">
        <v>9560</v>
      </c>
      <c r="K108" s="25"/>
      <c r="L108" s="25">
        <v>62024</v>
      </c>
      <c r="M108" s="25"/>
      <c r="N108" s="25">
        <v>0</v>
      </c>
      <c r="O108" s="25"/>
      <c r="P108" s="25">
        <v>127213</v>
      </c>
      <c r="Q108" s="25"/>
      <c r="R108" s="25">
        <v>107269</v>
      </c>
      <c r="S108" s="25">
        <v>0</v>
      </c>
      <c r="T108" s="25"/>
      <c r="U108" s="25"/>
      <c r="V108" s="25"/>
      <c r="W108" s="25"/>
      <c r="X108" s="25"/>
    </row>
    <row r="109" spans="4:24" ht="12">
      <c r="D109" s="2" t="s">
        <v>146</v>
      </c>
      <c r="F109" s="8">
        <f>SUM(H109:R109)</f>
        <v>8571</v>
      </c>
      <c r="G109" s="5"/>
      <c r="H109" s="8">
        <v>3293</v>
      </c>
      <c r="I109" s="8"/>
      <c r="J109" s="8">
        <v>0</v>
      </c>
      <c r="K109" s="8"/>
      <c r="L109" s="8">
        <v>505</v>
      </c>
      <c r="M109" s="8"/>
      <c r="N109" s="8">
        <v>4111</v>
      </c>
      <c r="O109" s="8"/>
      <c r="P109" s="8">
        <v>662</v>
      </c>
      <c r="Q109" s="8"/>
      <c r="R109" s="8">
        <v>0</v>
      </c>
      <c r="S109" s="8">
        <v>0</v>
      </c>
      <c r="T109" s="8"/>
      <c r="U109" s="8"/>
      <c r="V109" s="8"/>
      <c r="W109" s="8"/>
      <c r="X109" s="8"/>
    </row>
    <row r="110" spans="1:24" s="22" customFormat="1" ht="12">
      <c r="A110" s="19"/>
      <c r="D110" s="22" t="s">
        <v>147</v>
      </c>
      <c r="F110" s="25">
        <f>SUM(H110:R110)</f>
        <v>63084</v>
      </c>
      <c r="G110" s="23"/>
      <c r="H110" s="25">
        <v>42069</v>
      </c>
      <c r="I110" s="25"/>
      <c r="J110" s="25">
        <v>0</v>
      </c>
      <c r="K110" s="25"/>
      <c r="L110" s="25">
        <v>20148</v>
      </c>
      <c r="M110" s="25"/>
      <c r="N110" s="25">
        <v>0</v>
      </c>
      <c r="O110" s="25"/>
      <c r="P110" s="25">
        <v>867</v>
      </c>
      <c r="Q110" s="25"/>
      <c r="R110" s="25">
        <v>0</v>
      </c>
      <c r="S110" s="25">
        <v>0</v>
      </c>
      <c r="T110" s="25"/>
      <c r="U110" s="25"/>
      <c r="V110" s="25"/>
      <c r="W110" s="25"/>
      <c r="X110" s="25"/>
    </row>
    <row r="111" spans="4:24" ht="12">
      <c r="D111" s="2" t="s">
        <v>55</v>
      </c>
      <c r="F111" s="8">
        <f>SUM(H111:R111)</f>
        <v>1802</v>
      </c>
      <c r="G111" s="5"/>
      <c r="H111" s="8">
        <v>0</v>
      </c>
      <c r="I111" s="8"/>
      <c r="J111" s="8">
        <v>0</v>
      </c>
      <c r="K111" s="8"/>
      <c r="L111" s="8">
        <v>0</v>
      </c>
      <c r="M111" s="8"/>
      <c r="N111" s="8">
        <v>535</v>
      </c>
      <c r="O111" s="8"/>
      <c r="P111" s="8">
        <v>1267</v>
      </c>
      <c r="Q111" s="8"/>
      <c r="R111" s="8">
        <v>0</v>
      </c>
      <c r="S111" s="8">
        <v>0</v>
      </c>
      <c r="T111" s="8"/>
      <c r="U111" s="8"/>
      <c r="V111" s="8"/>
      <c r="W111" s="8"/>
      <c r="X111" s="8"/>
    </row>
    <row r="112" spans="1:19" s="22" customFormat="1" ht="12">
      <c r="A112" s="19"/>
      <c r="E112" s="22" t="s">
        <v>56</v>
      </c>
      <c r="F112" s="26">
        <f>SUM(F106:F111)</f>
        <v>783010</v>
      </c>
      <c r="G112" s="23"/>
      <c r="H112" s="26">
        <f>SUM(H106:H111)</f>
        <v>420527</v>
      </c>
      <c r="I112" s="23"/>
      <c r="J112" s="26">
        <f>SUM(J106:J111)</f>
        <v>11820</v>
      </c>
      <c r="K112" s="23"/>
      <c r="L112" s="26">
        <f>SUM(L106:L111)</f>
        <v>107234</v>
      </c>
      <c r="M112" s="32"/>
      <c r="N112" s="26">
        <f>SUM(N106:N111)</f>
        <v>4646</v>
      </c>
      <c r="O112" s="32"/>
      <c r="P112" s="26">
        <f>SUM(P106:P111)</f>
        <v>131514</v>
      </c>
      <c r="Q112" s="23"/>
      <c r="R112" s="26">
        <f>SUM(R106:R111)</f>
        <v>107269</v>
      </c>
      <c r="S112" s="24">
        <f>SUM(S106:S111)</f>
        <v>0</v>
      </c>
    </row>
    <row r="113" spans="5:19" ht="12">
      <c r="E113" s="2" t="s">
        <v>57</v>
      </c>
      <c r="F113" s="9">
        <f>+F112+F104+F96</f>
        <v>3304519</v>
      </c>
      <c r="G113" s="5"/>
      <c r="H113" s="9">
        <f>+H112+H104+H96</f>
        <v>1924025</v>
      </c>
      <c r="I113" s="5"/>
      <c r="J113" s="9">
        <f>+J112+J104+J96</f>
        <v>35219</v>
      </c>
      <c r="K113" s="5"/>
      <c r="L113" s="9">
        <f>+L112+L104+L96</f>
        <v>574858</v>
      </c>
      <c r="M113" s="36"/>
      <c r="N113" s="9">
        <f>+N112+N104+N96</f>
        <v>22494</v>
      </c>
      <c r="O113" s="36"/>
      <c r="P113" s="9">
        <f>+P112+P104+P96</f>
        <v>305921</v>
      </c>
      <c r="Q113" s="5"/>
      <c r="R113" s="9">
        <f>+R112+R104+R96</f>
        <v>442002</v>
      </c>
      <c r="S113" s="6">
        <f>+S112+S104+S96</f>
        <v>0</v>
      </c>
    </row>
    <row r="114" spans="1:24" s="22" customFormat="1" ht="12">
      <c r="A114" s="19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19" ht="12">
      <c r="A115" s="1" t="s">
        <v>21</v>
      </c>
      <c r="F115" s="8"/>
      <c r="G115" s="5"/>
      <c r="H115" s="8"/>
      <c r="I115" s="5"/>
      <c r="J115" s="8"/>
      <c r="K115" s="5"/>
      <c r="L115" s="8"/>
      <c r="M115" s="36"/>
      <c r="N115" s="8"/>
      <c r="O115" s="36"/>
      <c r="P115" s="8"/>
      <c r="Q115" s="5"/>
      <c r="R115" s="8"/>
      <c r="S115" s="6"/>
    </row>
    <row r="116" spans="1:24" s="22" customFormat="1" ht="12">
      <c r="A116" s="19"/>
      <c r="D116" s="22" t="s">
        <v>148</v>
      </c>
      <c r="F116" s="25">
        <f>SUM(H116:R116)</f>
        <v>144637</v>
      </c>
      <c r="G116" s="23"/>
      <c r="H116" s="25">
        <v>95882</v>
      </c>
      <c r="I116" s="25"/>
      <c r="J116" s="25">
        <v>6307</v>
      </c>
      <c r="K116" s="25"/>
      <c r="L116" s="25">
        <v>31370</v>
      </c>
      <c r="M116" s="25"/>
      <c r="N116" s="25">
        <v>4421</v>
      </c>
      <c r="O116" s="25"/>
      <c r="P116" s="25">
        <v>6035</v>
      </c>
      <c r="Q116" s="25"/>
      <c r="R116" s="25">
        <v>622</v>
      </c>
      <c r="S116" s="25">
        <v>0</v>
      </c>
      <c r="T116" s="25"/>
      <c r="U116" s="25"/>
      <c r="V116" s="25"/>
      <c r="W116" s="25"/>
      <c r="X116" s="25"/>
    </row>
    <row r="117" spans="4:24" ht="12">
      <c r="D117" s="2" t="s">
        <v>149</v>
      </c>
      <c r="F117" s="8">
        <f aca="true" t="shared" si="3" ref="F117:F123">SUM(H117:R117)</f>
        <v>130360</v>
      </c>
      <c r="G117" s="5"/>
      <c r="H117" s="8">
        <v>107365</v>
      </c>
      <c r="I117" s="8"/>
      <c r="J117" s="8">
        <v>0</v>
      </c>
      <c r="K117" s="8"/>
      <c r="L117" s="8">
        <v>22159</v>
      </c>
      <c r="M117" s="8"/>
      <c r="N117" s="8">
        <v>0</v>
      </c>
      <c r="O117" s="8"/>
      <c r="P117" s="8">
        <v>836</v>
      </c>
      <c r="Q117" s="8"/>
      <c r="R117" s="8">
        <v>0</v>
      </c>
      <c r="S117" s="8">
        <v>0</v>
      </c>
      <c r="T117" s="8"/>
      <c r="U117" s="8"/>
      <c r="V117" s="8"/>
      <c r="W117" s="8"/>
      <c r="X117" s="8"/>
    </row>
    <row r="118" spans="1:24" s="22" customFormat="1" ht="12">
      <c r="A118" s="19"/>
      <c r="D118" s="22" t="s">
        <v>58</v>
      </c>
      <c r="F118" s="25">
        <f t="shared" si="3"/>
        <v>198916</v>
      </c>
      <c r="G118" s="23"/>
      <c r="H118" s="25">
        <v>109421</v>
      </c>
      <c r="I118" s="25"/>
      <c r="J118" s="25">
        <v>3904</v>
      </c>
      <c r="K118" s="25"/>
      <c r="L118" s="25">
        <v>33601</v>
      </c>
      <c r="M118" s="25"/>
      <c r="N118" s="25">
        <v>1228</v>
      </c>
      <c r="O118" s="25"/>
      <c r="P118" s="25">
        <v>43361</v>
      </c>
      <c r="Q118" s="25"/>
      <c r="R118" s="25">
        <v>7401</v>
      </c>
      <c r="S118" s="25">
        <v>0</v>
      </c>
      <c r="T118" s="25"/>
      <c r="U118" s="25"/>
      <c r="V118" s="25"/>
      <c r="W118" s="25"/>
      <c r="X118" s="25"/>
    </row>
    <row r="119" spans="4:24" ht="12">
      <c r="D119" s="2" t="s">
        <v>59</v>
      </c>
      <c r="F119" s="8">
        <f t="shared" si="3"/>
        <v>331008</v>
      </c>
      <c r="G119" s="5"/>
      <c r="H119" s="8">
        <v>227033</v>
      </c>
      <c r="I119" s="8"/>
      <c r="J119" s="8">
        <v>7392</v>
      </c>
      <c r="K119" s="8"/>
      <c r="L119" s="8">
        <v>76189</v>
      </c>
      <c r="M119" s="8"/>
      <c r="N119" s="8">
        <v>4469</v>
      </c>
      <c r="O119" s="8"/>
      <c r="P119" s="8">
        <v>15303</v>
      </c>
      <c r="Q119" s="8"/>
      <c r="R119" s="8">
        <v>622</v>
      </c>
      <c r="S119" s="8">
        <v>0</v>
      </c>
      <c r="T119" s="8"/>
      <c r="U119" s="8"/>
      <c r="V119" s="8"/>
      <c r="W119" s="8"/>
      <c r="X119" s="8"/>
    </row>
    <row r="120" spans="1:24" s="22" customFormat="1" ht="12">
      <c r="A120" s="19"/>
      <c r="D120" s="22" t="s">
        <v>60</v>
      </c>
      <c r="F120" s="25">
        <f t="shared" si="3"/>
        <v>329934</v>
      </c>
      <c r="G120" s="23"/>
      <c r="H120" s="25">
        <v>187487</v>
      </c>
      <c r="I120" s="25"/>
      <c r="J120" s="25">
        <v>43944</v>
      </c>
      <c r="K120" s="25"/>
      <c r="L120" s="25">
        <v>62978</v>
      </c>
      <c r="M120" s="25"/>
      <c r="N120" s="25">
        <v>1997</v>
      </c>
      <c r="O120" s="25"/>
      <c r="P120" s="25">
        <v>31054</v>
      </c>
      <c r="Q120" s="25"/>
      <c r="R120" s="25">
        <v>2474</v>
      </c>
      <c r="S120" s="25">
        <v>0</v>
      </c>
      <c r="T120" s="25"/>
      <c r="U120" s="25"/>
      <c r="V120" s="25"/>
      <c r="W120" s="25"/>
      <c r="X120" s="25"/>
    </row>
    <row r="121" spans="4:24" ht="12">
      <c r="D121" s="2" t="s">
        <v>61</v>
      </c>
      <c r="F121" s="8">
        <f t="shared" si="3"/>
        <v>122422</v>
      </c>
      <c r="G121" s="5"/>
      <c r="H121" s="8">
        <v>81727</v>
      </c>
      <c r="I121" s="8"/>
      <c r="J121" s="8">
        <v>3808</v>
      </c>
      <c r="K121" s="8"/>
      <c r="L121" s="8">
        <v>19998</v>
      </c>
      <c r="M121" s="8"/>
      <c r="N121" s="8">
        <v>1159</v>
      </c>
      <c r="O121" s="8"/>
      <c r="P121" s="8">
        <v>11869</v>
      </c>
      <c r="Q121" s="8"/>
      <c r="R121" s="8">
        <v>3861</v>
      </c>
      <c r="S121" s="8">
        <v>0</v>
      </c>
      <c r="T121" s="8"/>
      <c r="U121" s="8"/>
      <c r="V121" s="8"/>
      <c r="W121" s="8"/>
      <c r="X121" s="8"/>
    </row>
    <row r="122" spans="1:24" s="22" customFormat="1" ht="12">
      <c r="A122" s="19"/>
      <c r="D122" s="22" t="s">
        <v>62</v>
      </c>
      <c r="F122" s="25">
        <f t="shared" si="3"/>
        <v>429957</v>
      </c>
      <c r="G122" s="23"/>
      <c r="H122" s="25">
        <v>210870</v>
      </c>
      <c r="I122" s="25"/>
      <c r="J122" s="25">
        <v>636</v>
      </c>
      <c r="K122" s="25"/>
      <c r="L122" s="25">
        <v>60234</v>
      </c>
      <c r="M122" s="25"/>
      <c r="N122" s="25">
        <v>9954</v>
      </c>
      <c r="O122" s="25"/>
      <c r="P122" s="25">
        <v>133144</v>
      </c>
      <c r="Q122" s="25"/>
      <c r="R122" s="25">
        <v>15119</v>
      </c>
      <c r="S122" s="25">
        <v>0</v>
      </c>
      <c r="T122" s="25"/>
      <c r="U122" s="25"/>
      <c r="V122" s="25"/>
      <c r="W122" s="25"/>
      <c r="X122" s="25"/>
    </row>
    <row r="123" spans="4:24" ht="12">
      <c r="D123" s="2" t="s">
        <v>165</v>
      </c>
      <c r="F123" s="8">
        <f t="shared" si="3"/>
        <v>25695</v>
      </c>
      <c r="G123" s="5"/>
      <c r="H123" s="8">
        <v>0</v>
      </c>
      <c r="I123" s="8"/>
      <c r="J123" s="8">
        <v>0</v>
      </c>
      <c r="K123" s="8"/>
      <c r="L123" s="8">
        <v>0</v>
      </c>
      <c r="M123" s="8"/>
      <c r="N123" s="8">
        <v>0</v>
      </c>
      <c r="O123" s="8"/>
      <c r="P123" s="8">
        <v>0</v>
      </c>
      <c r="Q123" s="8"/>
      <c r="R123" s="8">
        <v>25695</v>
      </c>
      <c r="S123" s="8">
        <v>0</v>
      </c>
      <c r="T123" s="8"/>
      <c r="U123" s="8"/>
      <c r="V123" s="8"/>
      <c r="W123" s="8"/>
      <c r="X123" s="8"/>
    </row>
    <row r="124" spans="1:19" s="22" customFormat="1" ht="12">
      <c r="A124" s="19"/>
      <c r="E124" s="22" t="s">
        <v>63</v>
      </c>
      <c r="F124" s="26">
        <f>SUM(F116:F123)</f>
        <v>1712929</v>
      </c>
      <c r="G124" s="23"/>
      <c r="H124" s="26">
        <f>SUM(H116:H123)</f>
        <v>1019785</v>
      </c>
      <c r="I124" s="23"/>
      <c r="J124" s="26">
        <f>SUM(J116:J123)</f>
        <v>65991</v>
      </c>
      <c r="K124" s="23"/>
      <c r="L124" s="26">
        <f>SUM(L116:L123)</f>
        <v>306529</v>
      </c>
      <c r="M124" s="32"/>
      <c r="N124" s="26">
        <f>SUM(N116:N123)</f>
        <v>23228</v>
      </c>
      <c r="O124" s="32"/>
      <c r="P124" s="26">
        <f>SUM(P116:P123)</f>
        <v>241602</v>
      </c>
      <c r="Q124" s="23"/>
      <c r="R124" s="26">
        <f>SUM(R116:R123)</f>
        <v>55794</v>
      </c>
      <c r="S124" s="24">
        <f>SUM(S116:S123)</f>
        <v>0</v>
      </c>
    </row>
    <row r="125" spans="1:19" s="42" customFormat="1" ht="12.75">
      <c r="A125" s="41"/>
      <c r="D125" s="2"/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38"/>
      <c r="S125" s="43"/>
    </row>
    <row r="126" spans="1:19" s="22" customFormat="1" ht="12">
      <c r="A126" s="19" t="s">
        <v>22</v>
      </c>
      <c r="F126" s="25"/>
      <c r="G126" s="23"/>
      <c r="H126" s="25"/>
      <c r="I126" s="23"/>
      <c r="J126" s="25"/>
      <c r="K126" s="23"/>
      <c r="L126" s="25"/>
      <c r="M126" s="32"/>
      <c r="N126" s="25"/>
      <c r="O126" s="32"/>
      <c r="P126" s="25"/>
      <c r="Q126" s="23"/>
      <c r="R126" s="25"/>
      <c r="S126" s="24"/>
    </row>
    <row r="127" spans="2:19" ht="12">
      <c r="B127" s="2" t="s">
        <v>23</v>
      </c>
      <c r="F127" s="8"/>
      <c r="G127" s="5"/>
      <c r="H127" s="8"/>
      <c r="I127" s="5"/>
      <c r="J127" s="8"/>
      <c r="K127" s="5"/>
      <c r="L127" s="8"/>
      <c r="M127" s="36"/>
      <c r="N127" s="8"/>
      <c r="O127" s="36"/>
      <c r="P127" s="8"/>
      <c r="Q127" s="5"/>
      <c r="R127" s="8"/>
      <c r="S127" s="6"/>
    </row>
    <row r="128" spans="1:25" s="22" customFormat="1" ht="12">
      <c r="A128" s="19"/>
      <c r="D128" s="22" t="s">
        <v>64</v>
      </c>
      <c r="F128" s="25">
        <f aca="true" t="shared" si="4" ref="F128:F133">SUM(H128:R128)</f>
        <v>336739</v>
      </c>
      <c r="G128" s="23"/>
      <c r="H128" s="25">
        <v>247460</v>
      </c>
      <c r="I128" s="25"/>
      <c r="J128" s="25">
        <v>1620</v>
      </c>
      <c r="K128" s="25"/>
      <c r="L128" s="25">
        <v>66627</v>
      </c>
      <c r="M128" s="25">
        <v>0</v>
      </c>
      <c r="N128" s="25">
        <v>8788</v>
      </c>
      <c r="O128" s="25">
        <v>0</v>
      </c>
      <c r="P128" s="25">
        <v>12177</v>
      </c>
      <c r="Q128" s="25">
        <v>0</v>
      </c>
      <c r="R128" s="25">
        <v>67</v>
      </c>
      <c r="S128" s="25">
        <v>0</v>
      </c>
      <c r="T128" s="25"/>
      <c r="U128" s="25"/>
      <c r="V128" s="25"/>
      <c r="W128" s="25"/>
      <c r="X128" s="25"/>
      <c r="Y128" s="25"/>
    </row>
    <row r="129" spans="4:25" ht="12">
      <c r="D129" s="2" t="s">
        <v>65</v>
      </c>
      <c r="F129" s="8">
        <f t="shared" si="4"/>
        <v>354078</v>
      </c>
      <c r="G129" s="5"/>
      <c r="H129" s="8">
        <v>259888</v>
      </c>
      <c r="I129" s="8"/>
      <c r="J129" s="8">
        <v>3798</v>
      </c>
      <c r="K129" s="8"/>
      <c r="L129" s="8">
        <v>71697</v>
      </c>
      <c r="M129" s="8"/>
      <c r="N129" s="8">
        <v>9592</v>
      </c>
      <c r="O129" s="8"/>
      <c r="P129" s="8">
        <v>9103</v>
      </c>
      <c r="Q129" s="8"/>
      <c r="R129" s="8">
        <v>0</v>
      </c>
      <c r="S129" s="8">
        <v>0</v>
      </c>
      <c r="T129" s="8"/>
      <c r="U129" s="8"/>
      <c r="V129" s="8"/>
      <c r="W129" s="8"/>
      <c r="X129" s="8"/>
      <c r="Y129" s="8"/>
    </row>
    <row r="130" spans="1:25" s="22" customFormat="1" ht="12">
      <c r="A130" s="19"/>
      <c r="D130" s="22" t="s">
        <v>66</v>
      </c>
      <c r="F130" s="25">
        <f t="shared" si="4"/>
        <v>165026</v>
      </c>
      <c r="G130" s="23"/>
      <c r="H130" s="25">
        <v>124141</v>
      </c>
      <c r="I130" s="25"/>
      <c r="J130" s="25">
        <v>0</v>
      </c>
      <c r="K130" s="25"/>
      <c r="L130" s="25">
        <v>29680</v>
      </c>
      <c r="M130" s="25"/>
      <c r="N130" s="25">
        <v>3821</v>
      </c>
      <c r="O130" s="25"/>
      <c r="P130" s="25">
        <v>7384</v>
      </c>
      <c r="Q130" s="25"/>
      <c r="R130" s="25">
        <v>0</v>
      </c>
      <c r="S130" s="25">
        <v>0</v>
      </c>
      <c r="T130" s="25"/>
      <c r="U130" s="25"/>
      <c r="V130" s="25"/>
      <c r="W130" s="25"/>
      <c r="X130" s="25"/>
      <c r="Y130" s="25"/>
    </row>
    <row r="131" spans="4:25" ht="12">
      <c r="D131" s="2" t="s">
        <v>67</v>
      </c>
      <c r="F131" s="44">
        <f t="shared" si="4"/>
        <v>676825</v>
      </c>
      <c r="G131" s="5"/>
      <c r="H131" s="44">
        <v>471214</v>
      </c>
      <c r="I131" s="44"/>
      <c r="J131" s="44">
        <v>4222</v>
      </c>
      <c r="K131" s="44"/>
      <c r="L131" s="44">
        <v>152164</v>
      </c>
      <c r="M131" s="44"/>
      <c r="N131" s="44">
        <v>8551</v>
      </c>
      <c r="O131" s="44"/>
      <c r="P131" s="44">
        <v>39371</v>
      </c>
      <c r="Q131" s="44"/>
      <c r="R131" s="44">
        <v>1303</v>
      </c>
      <c r="S131" s="44">
        <v>0</v>
      </c>
      <c r="T131" s="44"/>
      <c r="U131" s="44"/>
      <c r="V131" s="44"/>
      <c r="W131" s="44"/>
      <c r="X131" s="44"/>
      <c r="Y131" s="44"/>
    </row>
    <row r="132" spans="1:25" s="22" customFormat="1" ht="12">
      <c r="A132" s="19"/>
      <c r="D132" s="22" t="s">
        <v>68</v>
      </c>
      <c r="F132" s="45">
        <f t="shared" si="4"/>
        <v>253631</v>
      </c>
      <c r="G132" s="23"/>
      <c r="H132" s="45">
        <v>168561</v>
      </c>
      <c r="I132" s="45"/>
      <c r="J132" s="45">
        <v>0</v>
      </c>
      <c r="K132" s="45"/>
      <c r="L132" s="45">
        <v>77012</v>
      </c>
      <c r="M132" s="45"/>
      <c r="N132" s="45">
        <v>4211</v>
      </c>
      <c r="O132" s="45"/>
      <c r="P132" s="45">
        <v>3847</v>
      </c>
      <c r="Q132" s="45"/>
      <c r="R132" s="45">
        <v>0</v>
      </c>
      <c r="S132" s="45">
        <v>0</v>
      </c>
      <c r="T132" s="45"/>
      <c r="U132" s="45"/>
      <c r="V132" s="45"/>
      <c r="W132" s="45"/>
      <c r="X132" s="45"/>
      <c r="Y132" s="45"/>
    </row>
    <row r="133" spans="4:25" ht="12">
      <c r="D133" s="2" t="s">
        <v>69</v>
      </c>
      <c r="F133" s="44">
        <f t="shared" si="4"/>
        <v>242970</v>
      </c>
      <c r="G133" s="36"/>
      <c r="H133" s="44">
        <v>166100</v>
      </c>
      <c r="I133" s="44"/>
      <c r="J133" s="44">
        <v>834</v>
      </c>
      <c r="K133" s="44"/>
      <c r="L133" s="44">
        <v>60709</v>
      </c>
      <c r="M133" s="44"/>
      <c r="N133" s="44">
        <v>5551</v>
      </c>
      <c r="O133" s="44"/>
      <c r="P133" s="44">
        <v>9099</v>
      </c>
      <c r="Q133" s="44"/>
      <c r="R133" s="44">
        <v>677</v>
      </c>
      <c r="S133" s="44">
        <v>0</v>
      </c>
      <c r="T133" s="44"/>
      <c r="U133" s="44"/>
      <c r="V133" s="44"/>
      <c r="W133" s="44"/>
      <c r="X133" s="44"/>
      <c r="Y133" s="44"/>
    </row>
    <row r="134" spans="1:19" s="22" customFormat="1" ht="12">
      <c r="A134" s="19"/>
      <c r="E134" s="22" t="s">
        <v>153</v>
      </c>
      <c r="F134" s="26">
        <f>SUM(F128:F133)</f>
        <v>2029269</v>
      </c>
      <c r="G134" s="23"/>
      <c r="H134" s="26">
        <f>SUM(H128:H133)</f>
        <v>1437364</v>
      </c>
      <c r="I134" s="23"/>
      <c r="J134" s="26">
        <f>SUM(J128:J133)</f>
        <v>10474</v>
      </c>
      <c r="K134" s="23"/>
      <c r="L134" s="26">
        <f>SUM(L128:L133)</f>
        <v>457889</v>
      </c>
      <c r="M134" s="32"/>
      <c r="N134" s="26">
        <f>SUM(N128:N133)</f>
        <v>40514</v>
      </c>
      <c r="O134" s="32"/>
      <c r="P134" s="26">
        <f>SUM(P128:P133)</f>
        <v>80981</v>
      </c>
      <c r="Q134" s="23"/>
      <c r="R134" s="26">
        <f>SUM(R128:R133)</f>
        <v>2047</v>
      </c>
      <c r="S134" s="24">
        <f>SUM(S128:S133)</f>
        <v>0</v>
      </c>
    </row>
    <row r="135" spans="2:19" ht="12">
      <c r="B135" s="2" t="s">
        <v>24</v>
      </c>
      <c r="F135" s="8"/>
      <c r="G135" s="5"/>
      <c r="H135" s="8"/>
      <c r="I135" s="5"/>
      <c r="J135" s="8"/>
      <c r="K135" s="5"/>
      <c r="L135" s="8"/>
      <c r="M135" s="36"/>
      <c r="N135" s="8"/>
      <c r="O135" s="36"/>
      <c r="P135" s="8"/>
      <c r="Q135" s="5"/>
      <c r="R135" s="8"/>
      <c r="S135" s="6"/>
    </row>
    <row r="136" spans="1:24" s="22" customFormat="1" ht="12">
      <c r="A136" s="19"/>
      <c r="D136" s="25" t="s">
        <v>70</v>
      </c>
      <c r="E136" s="25"/>
      <c r="F136" s="25">
        <f>SUM(H136:R136)</f>
        <v>55252</v>
      </c>
      <c r="G136" s="25"/>
      <c r="H136" s="25">
        <v>40000</v>
      </c>
      <c r="I136" s="25"/>
      <c r="J136" s="25">
        <v>0</v>
      </c>
      <c r="K136" s="25"/>
      <c r="L136" s="25">
        <v>11267</v>
      </c>
      <c r="M136" s="25"/>
      <c r="N136" s="25">
        <v>0</v>
      </c>
      <c r="O136" s="25"/>
      <c r="P136" s="25">
        <v>3893</v>
      </c>
      <c r="Q136" s="25"/>
      <c r="R136" s="25">
        <v>92</v>
      </c>
      <c r="S136" s="25">
        <v>0</v>
      </c>
      <c r="T136" s="25"/>
      <c r="U136" s="25"/>
      <c r="V136" s="25"/>
      <c r="W136" s="25"/>
      <c r="X136" s="25"/>
    </row>
    <row r="137" spans="4:24" ht="12">
      <c r="D137" s="8" t="s">
        <v>71</v>
      </c>
      <c r="E137" s="8"/>
      <c r="F137" s="8">
        <f aca="true" t="shared" si="5" ref="F137:F161">SUM(H137:R137)</f>
        <v>51606</v>
      </c>
      <c r="G137" s="8"/>
      <c r="H137" s="8">
        <v>0</v>
      </c>
      <c r="I137" s="8"/>
      <c r="J137" s="8">
        <v>0</v>
      </c>
      <c r="K137" s="8"/>
      <c r="L137" s="8">
        <v>0</v>
      </c>
      <c r="M137" s="8">
        <v>0</v>
      </c>
      <c r="N137" s="8">
        <v>0</v>
      </c>
      <c r="O137" s="8">
        <v>0</v>
      </c>
      <c r="P137" s="8">
        <v>51606</v>
      </c>
      <c r="Q137" s="8">
        <v>0</v>
      </c>
      <c r="R137" s="8">
        <v>0</v>
      </c>
      <c r="S137" s="8" t="e">
        <f>#REF!</f>
        <v>#REF!</v>
      </c>
      <c r="T137" s="8"/>
      <c r="U137" s="8"/>
      <c r="V137" s="8"/>
      <c r="W137" s="8"/>
      <c r="X137" s="8"/>
    </row>
    <row r="138" spans="1:24" s="22" customFormat="1" ht="12">
      <c r="A138" s="19"/>
      <c r="D138" s="25" t="s">
        <v>72</v>
      </c>
      <c r="E138" s="25"/>
      <c r="F138" s="25">
        <f t="shared" si="5"/>
        <v>67160</v>
      </c>
      <c r="G138" s="25"/>
      <c r="H138" s="25">
        <v>0</v>
      </c>
      <c r="I138" s="25"/>
      <c r="J138" s="25">
        <v>0</v>
      </c>
      <c r="K138" s="25"/>
      <c r="L138" s="25">
        <v>0</v>
      </c>
      <c r="M138" s="25"/>
      <c r="N138" s="25">
        <v>0</v>
      </c>
      <c r="O138" s="25"/>
      <c r="P138" s="25">
        <v>67160</v>
      </c>
      <c r="Q138" s="25"/>
      <c r="R138" s="25">
        <v>0</v>
      </c>
      <c r="S138" s="25">
        <v>0</v>
      </c>
      <c r="T138" s="25"/>
      <c r="U138" s="25"/>
      <c r="V138" s="25"/>
      <c r="W138" s="25"/>
      <c r="X138" s="25"/>
    </row>
    <row r="139" spans="4:24" ht="12">
      <c r="D139" s="44" t="s">
        <v>73</v>
      </c>
      <c r="E139" s="44"/>
      <c r="F139" s="44">
        <f t="shared" si="5"/>
        <v>22203</v>
      </c>
      <c r="G139" s="44"/>
      <c r="H139" s="44">
        <v>0</v>
      </c>
      <c r="I139" s="44"/>
      <c r="J139" s="44">
        <v>0</v>
      </c>
      <c r="K139" s="44"/>
      <c r="L139" s="44">
        <v>0</v>
      </c>
      <c r="M139" s="44"/>
      <c r="N139" s="44">
        <v>0</v>
      </c>
      <c r="O139" s="44"/>
      <c r="P139" s="44">
        <v>22203</v>
      </c>
      <c r="Q139" s="44"/>
      <c r="R139" s="44">
        <v>0</v>
      </c>
      <c r="S139" s="44">
        <v>0</v>
      </c>
      <c r="T139" s="44"/>
      <c r="U139" s="44"/>
      <c r="V139" s="44"/>
      <c r="W139" s="44"/>
      <c r="X139" s="44"/>
    </row>
    <row r="140" spans="1:24" s="22" customFormat="1" ht="12">
      <c r="A140" s="19"/>
      <c r="D140" s="45" t="s">
        <v>150</v>
      </c>
      <c r="E140" s="45"/>
      <c r="F140" s="45">
        <f t="shared" si="5"/>
        <v>61126</v>
      </c>
      <c r="G140" s="45"/>
      <c r="H140" s="45">
        <v>0</v>
      </c>
      <c r="I140" s="45"/>
      <c r="J140" s="45">
        <v>0</v>
      </c>
      <c r="K140" s="45"/>
      <c r="L140" s="45">
        <v>0</v>
      </c>
      <c r="M140" s="45"/>
      <c r="N140" s="45">
        <v>0</v>
      </c>
      <c r="O140" s="45"/>
      <c r="P140" s="45">
        <v>61126</v>
      </c>
      <c r="Q140" s="45"/>
      <c r="R140" s="45">
        <v>0</v>
      </c>
      <c r="S140" s="45">
        <v>0</v>
      </c>
      <c r="T140" s="45"/>
      <c r="U140" s="45"/>
      <c r="V140" s="45"/>
      <c r="W140" s="45"/>
      <c r="X140" s="45"/>
    </row>
    <row r="141" spans="4:24" ht="12">
      <c r="D141" s="8" t="s">
        <v>74</v>
      </c>
      <c r="E141" s="8"/>
      <c r="F141" s="8">
        <f t="shared" si="5"/>
        <v>887398</v>
      </c>
      <c r="G141" s="8"/>
      <c r="H141" s="8">
        <v>216974</v>
      </c>
      <c r="I141" s="8"/>
      <c r="J141" s="8">
        <v>0</v>
      </c>
      <c r="K141" s="8"/>
      <c r="L141" s="8">
        <v>94837</v>
      </c>
      <c r="M141" s="8"/>
      <c r="N141" s="8">
        <v>16800</v>
      </c>
      <c r="O141" s="8"/>
      <c r="P141" s="8">
        <v>401295</v>
      </c>
      <c r="Q141" s="8"/>
      <c r="R141" s="8">
        <v>157492</v>
      </c>
      <c r="S141" s="8">
        <v>0</v>
      </c>
      <c r="T141" s="8"/>
      <c r="U141" s="8"/>
      <c r="V141" s="8"/>
      <c r="W141" s="8"/>
      <c r="X141" s="8"/>
    </row>
    <row r="142" spans="1:24" s="22" customFormat="1" ht="12">
      <c r="A142" s="19"/>
      <c r="D142" s="25" t="s">
        <v>166</v>
      </c>
      <c r="E142" s="25"/>
      <c r="F142" s="25">
        <f t="shared" si="5"/>
        <v>136905</v>
      </c>
      <c r="G142" s="25"/>
      <c r="H142" s="25">
        <v>0</v>
      </c>
      <c r="I142" s="25"/>
      <c r="J142" s="25">
        <v>0</v>
      </c>
      <c r="K142" s="25"/>
      <c r="L142" s="25">
        <v>0</v>
      </c>
      <c r="M142" s="25"/>
      <c r="N142" s="25">
        <v>0</v>
      </c>
      <c r="O142" s="25"/>
      <c r="P142" s="25">
        <v>136905</v>
      </c>
      <c r="Q142" s="25"/>
      <c r="R142" s="25">
        <v>0</v>
      </c>
      <c r="S142" s="25">
        <v>0</v>
      </c>
      <c r="T142" s="25"/>
      <c r="U142" s="25"/>
      <c r="V142" s="25"/>
      <c r="W142" s="25"/>
      <c r="X142" s="25"/>
    </row>
    <row r="143" spans="4:24" ht="12">
      <c r="D143" s="8" t="s">
        <v>75</v>
      </c>
      <c r="E143" s="8"/>
      <c r="F143" s="8">
        <f t="shared" si="5"/>
        <v>278300</v>
      </c>
      <c r="G143" s="8"/>
      <c r="H143" s="8">
        <v>0</v>
      </c>
      <c r="I143" s="8"/>
      <c r="J143" s="8">
        <v>0</v>
      </c>
      <c r="K143" s="8"/>
      <c r="L143" s="8">
        <v>0</v>
      </c>
      <c r="M143" s="8"/>
      <c r="N143" s="8">
        <v>0</v>
      </c>
      <c r="O143" s="8"/>
      <c r="P143" s="8">
        <v>278300</v>
      </c>
      <c r="Q143" s="8"/>
      <c r="R143" s="8">
        <v>0</v>
      </c>
      <c r="S143" s="8">
        <v>0</v>
      </c>
      <c r="T143" s="8"/>
      <c r="U143" s="8"/>
      <c r="V143" s="8"/>
      <c r="W143" s="8"/>
      <c r="X143" s="8"/>
    </row>
    <row r="144" spans="1:24" s="22" customFormat="1" ht="12">
      <c r="A144" s="19"/>
      <c r="D144" s="25" t="s">
        <v>76</v>
      </c>
      <c r="E144" s="25"/>
      <c r="F144" s="25">
        <f t="shared" si="5"/>
        <v>11691</v>
      </c>
      <c r="G144" s="25"/>
      <c r="H144" s="25">
        <v>0</v>
      </c>
      <c r="I144" s="25"/>
      <c r="J144" s="25">
        <v>0</v>
      </c>
      <c r="K144" s="25"/>
      <c r="L144" s="25">
        <v>0</v>
      </c>
      <c r="M144" s="25"/>
      <c r="N144" s="25">
        <v>0</v>
      </c>
      <c r="O144" s="25"/>
      <c r="P144" s="25">
        <v>11691</v>
      </c>
      <c r="Q144" s="25"/>
      <c r="R144" s="25">
        <v>0</v>
      </c>
      <c r="S144" s="25">
        <v>0</v>
      </c>
      <c r="T144" s="25"/>
      <c r="U144" s="25"/>
      <c r="V144" s="25"/>
      <c r="W144" s="25"/>
      <c r="X144" s="25"/>
    </row>
    <row r="145" spans="4:24" ht="12">
      <c r="D145" s="44" t="s">
        <v>77</v>
      </c>
      <c r="E145" s="44"/>
      <c r="F145" s="44">
        <f t="shared" si="5"/>
        <v>45110</v>
      </c>
      <c r="G145" s="44"/>
      <c r="H145" s="44">
        <v>0</v>
      </c>
      <c r="I145" s="44"/>
      <c r="J145" s="44">
        <v>0</v>
      </c>
      <c r="K145" s="44"/>
      <c r="L145" s="44">
        <v>0</v>
      </c>
      <c r="M145" s="44"/>
      <c r="N145" s="44">
        <v>0</v>
      </c>
      <c r="O145" s="44"/>
      <c r="P145" s="44">
        <v>45110</v>
      </c>
      <c r="Q145" s="44"/>
      <c r="R145" s="44">
        <v>0</v>
      </c>
      <c r="S145" s="44">
        <v>0</v>
      </c>
      <c r="T145" s="44"/>
      <c r="U145" s="44"/>
      <c r="V145" s="44"/>
      <c r="W145" s="44"/>
      <c r="X145" s="44"/>
    </row>
    <row r="146" spans="1:24" s="22" customFormat="1" ht="12">
      <c r="A146" s="19"/>
      <c r="D146" s="45" t="s">
        <v>78</v>
      </c>
      <c r="E146" s="45"/>
      <c r="F146" s="45">
        <f t="shared" si="5"/>
        <v>564</v>
      </c>
      <c r="G146" s="45"/>
      <c r="H146" s="45">
        <v>0</v>
      </c>
      <c r="I146" s="45"/>
      <c r="J146" s="45">
        <v>0</v>
      </c>
      <c r="K146" s="45"/>
      <c r="L146" s="45">
        <v>0</v>
      </c>
      <c r="M146" s="45"/>
      <c r="N146" s="45">
        <v>564</v>
      </c>
      <c r="O146" s="45"/>
      <c r="P146" s="45">
        <v>0</v>
      </c>
      <c r="Q146" s="45"/>
      <c r="R146" s="45">
        <v>0</v>
      </c>
      <c r="S146" s="45">
        <v>0</v>
      </c>
      <c r="T146" s="45"/>
      <c r="U146" s="45"/>
      <c r="V146" s="45"/>
      <c r="W146" s="45"/>
      <c r="X146" s="45"/>
    </row>
    <row r="147" spans="4:24" ht="12">
      <c r="D147" s="8" t="s">
        <v>79</v>
      </c>
      <c r="E147" s="8"/>
      <c r="F147" s="8">
        <f t="shared" si="5"/>
        <v>2351</v>
      </c>
      <c r="G147" s="8"/>
      <c r="H147" s="8">
        <v>0</v>
      </c>
      <c r="I147" s="8"/>
      <c r="J147" s="8">
        <v>0</v>
      </c>
      <c r="K147" s="8"/>
      <c r="L147" s="8">
        <v>0</v>
      </c>
      <c r="M147" s="8"/>
      <c r="N147" s="8">
        <v>682</v>
      </c>
      <c r="O147" s="8"/>
      <c r="P147" s="8">
        <v>1669</v>
      </c>
      <c r="Q147" s="8"/>
      <c r="R147" s="8">
        <v>0</v>
      </c>
      <c r="S147" s="8">
        <v>0</v>
      </c>
      <c r="T147" s="8"/>
      <c r="U147" s="8"/>
      <c r="V147" s="8"/>
      <c r="W147" s="8"/>
      <c r="X147" s="8"/>
    </row>
    <row r="148" spans="1:24" s="22" customFormat="1" ht="12">
      <c r="A148" s="19"/>
      <c r="D148" s="25" t="s">
        <v>151</v>
      </c>
      <c r="E148" s="25"/>
      <c r="F148" s="25">
        <f t="shared" si="5"/>
        <v>59658</v>
      </c>
      <c r="G148" s="25"/>
      <c r="H148" s="25">
        <v>0</v>
      </c>
      <c r="I148" s="25"/>
      <c r="J148" s="25">
        <v>0</v>
      </c>
      <c r="K148" s="25"/>
      <c r="L148" s="25">
        <v>0</v>
      </c>
      <c r="M148" s="25"/>
      <c r="N148" s="25">
        <v>0</v>
      </c>
      <c r="O148" s="25"/>
      <c r="P148" s="25">
        <v>59658</v>
      </c>
      <c r="Q148" s="25"/>
      <c r="R148" s="25">
        <v>0</v>
      </c>
      <c r="S148" s="25">
        <v>0</v>
      </c>
      <c r="T148" s="25"/>
      <c r="U148" s="25"/>
      <c r="V148" s="25"/>
      <c r="W148" s="25"/>
      <c r="X148" s="25"/>
    </row>
    <row r="149" spans="4:24" ht="12">
      <c r="D149" s="8" t="s">
        <v>80</v>
      </c>
      <c r="E149" s="8"/>
      <c r="F149" s="8">
        <f t="shared" si="5"/>
        <v>59116</v>
      </c>
      <c r="G149" s="8"/>
      <c r="H149" s="8">
        <v>42812</v>
      </c>
      <c r="I149" s="8"/>
      <c r="J149" s="8">
        <v>0</v>
      </c>
      <c r="K149" s="8"/>
      <c r="L149" s="8">
        <v>6599</v>
      </c>
      <c r="M149" s="8"/>
      <c r="N149" s="8">
        <v>370</v>
      </c>
      <c r="O149" s="8"/>
      <c r="P149" s="8">
        <v>6287</v>
      </c>
      <c r="Q149" s="8"/>
      <c r="R149" s="8">
        <v>3048</v>
      </c>
      <c r="S149" s="8">
        <v>0</v>
      </c>
      <c r="T149" s="8"/>
      <c r="U149" s="8"/>
      <c r="V149" s="8"/>
      <c r="W149" s="8"/>
      <c r="X149" s="8"/>
    </row>
    <row r="150" spans="1:24" s="22" customFormat="1" ht="12">
      <c r="A150" s="19"/>
      <c r="D150" s="25" t="s">
        <v>152</v>
      </c>
      <c r="E150" s="25"/>
      <c r="F150" s="25">
        <f t="shared" si="5"/>
        <v>76399</v>
      </c>
      <c r="G150" s="25"/>
      <c r="H150" s="25">
        <v>60080</v>
      </c>
      <c r="I150" s="25"/>
      <c r="J150" s="25">
        <v>0</v>
      </c>
      <c r="K150" s="25"/>
      <c r="L150" s="25">
        <v>15641</v>
      </c>
      <c r="M150" s="25"/>
      <c r="N150" s="25">
        <v>567</v>
      </c>
      <c r="O150" s="25"/>
      <c r="P150" s="25">
        <v>111</v>
      </c>
      <c r="Q150" s="25"/>
      <c r="R150" s="25">
        <v>0</v>
      </c>
      <c r="S150" s="25">
        <v>0</v>
      </c>
      <c r="T150" s="25"/>
      <c r="U150" s="25"/>
      <c r="V150" s="25"/>
      <c r="W150" s="25"/>
      <c r="X150" s="25"/>
    </row>
    <row r="151" spans="4:24" ht="12">
      <c r="D151" s="44" t="s">
        <v>81</v>
      </c>
      <c r="E151" s="44"/>
      <c r="F151" s="44">
        <f t="shared" si="5"/>
        <v>320325</v>
      </c>
      <c r="G151" s="44"/>
      <c r="H151" s="44">
        <v>197656</v>
      </c>
      <c r="I151" s="44"/>
      <c r="J151" s="44">
        <v>1489</v>
      </c>
      <c r="K151" s="44"/>
      <c r="L151" s="44">
        <v>88240</v>
      </c>
      <c r="M151" s="44"/>
      <c r="N151" s="44">
        <v>13330</v>
      </c>
      <c r="O151" s="44"/>
      <c r="P151" s="44">
        <v>18473</v>
      </c>
      <c r="Q151" s="44"/>
      <c r="R151" s="44">
        <v>1137</v>
      </c>
      <c r="S151" s="44">
        <v>1</v>
      </c>
      <c r="T151" s="44"/>
      <c r="U151" s="44"/>
      <c r="V151" s="44"/>
      <c r="W151" s="44"/>
      <c r="X151" s="44"/>
    </row>
    <row r="152" spans="1:24" s="22" customFormat="1" ht="12">
      <c r="A152" s="19"/>
      <c r="D152" s="45" t="s">
        <v>82</v>
      </c>
      <c r="E152" s="45"/>
      <c r="F152" s="45">
        <f t="shared" si="5"/>
        <v>144760</v>
      </c>
      <c r="G152" s="45"/>
      <c r="H152" s="45">
        <v>0</v>
      </c>
      <c r="I152" s="45"/>
      <c r="J152" s="45">
        <v>0</v>
      </c>
      <c r="K152" s="45"/>
      <c r="L152" s="45">
        <v>0</v>
      </c>
      <c r="M152" s="45"/>
      <c r="N152" s="45">
        <v>0</v>
      </c>
      <c r="O152" s="45"/>
      <c r="P152" s="45">
        <v>144760</v>
      </c>
      <c r="Q152" s="45"/>
      <c r="R152" s="45">
        <v>0</v>
      </c>
      <c r="S152" s="45">
        <v>0</v>
      </c>
      <c r="T152" s="45"/>
      <c r="U152" s="45"/>
      <c r="V152" s="45"/>
      <c r="W152" s="45"/>
      <c r="X152" s="45"/>
    </row>
    <row r="153" spans="4:24" ht="12">
      <c r="D153" s="8" t="s">
        <v>83</v>
      </c>
      <c r="E153" s="8"/>
      <c r="F153" s="8">
        <f t="shared" si="5"/>
        <v>43253</v>
      </c>
      <c r="G153" s="8"/>
      <c r="H153" s="8">
        <v>0</v>
      </c>
      <c r="I153" s="8"/>
      <c r="J153" s="8">
        <v>0</v>
      </c>
      <c r="K153" s="8"/>
      <c r="L153" s="8">
        <v>0</v>
      </c>
      <c r="M153" s="8"/>
      <c r="N153" s="8">
        <v>0</v>
      </c>
      <c r="O153" s="8"/>
      <c r="P153" s="8">
        <v>43253</v>
      </c>
      <c r="Q153" s="8"/>
      <c r="R153" s="8">
        <v>0</v>
      </c>
      <c r="S153" s="8">
        <v>0</v>
      </c>
      <c r="T153" s="8"/>
      <c r="U153" s="8"/>
      <c r="V153" s="8"/>
      <c r="W153" s="8"/>
      <c r="X153" s="8"/>
    </row>
    <row r="154" spans="1:24" s="22" customFormat="1" ht="12">
      <c r="A154" s="19"/>
      <c r="D154" s="25" t="s">
        <v>84</v>
      </c>
      <c r="E154" s="25"/>
      <c r="F154" s="25">
        <f t="shared" si="5"/>
        <v>38560</v>
      </c>
      <c r="G154" s="25"/>
      <c r="H154" s="25">
        <v>0</v>
      </c>
      <c r="I154" s="25"/>
      <c r="J154" s="25">
        <v>0</v>
      </c>
      <c r="K154" s="25"/>
      <c r="L154" s="25">
        <v>0</v>
      </c>
      <c r="M154" s="25"/>
      <c r="N154" s="25">
        <v>0</v>
      </c>
      <c r="O154" s="25"/>
      <c r="P154" s="25">
        <v>38560</v>
      </c>
      <c r="Q154" s="25"/>
      <c r="R154" s="25">
        <v>0</v>
      </c>
      <c r="S154" s="25" t="e">
        <f>#REF!</f>
        <v>#REF!</v>
      </c>
      <c r="T154" s="25"/>
      <c r="U154" s="25"/>
      <c r="V154" s="25"/>
      <c r="W154" s="25"/>
      <c r="X154" s="25"/>
    </row>
    <row r="155" spans="4:24" ht="12">
      <c r="D155" s="8" t="s">
        <v>85</v>
      </c>
      <c r="E155" s="8"/>
      <c r="F155" s="8">
        <f t="shared" si="5"/>
        <v>10744</v>
      </c>
      <c r="G155" s="8"/>
      <c r="H155" s="8">
        <v>0</v>
      </c>
      <c r="I155" s="8"/>
      <c r="J155" s="8">
        <v>0</v>
      </c>
      <c r="K155" s="8"/>
      <c r="L155" s="8">
        <v>0</v>
      </c>
      <c r="M155" s="8">
        <v>0</v>
      </c>
      <c r="N155" s="8">
        <v>0</v>
      </c>
      <c r="O155" s="8">
        <v>0</v>
      </c>
      <c r="P155" s="8">
        <v>10744</v>
      </c>
      <c r="Q155" s="8">
        <v>0</v>
      </c>
      <c r="R155" s="8">
        <v>0</v>
      </c>
      <c r="S155" s="8">
        <v>0</v>
      </c>
      <c r="T155" s="8"/>
      <c r="U155" s="8"/>
      <c r="V155" s="8"/>
      <c r="W155" s="8"/>
      <c r="X155" s="8"/>
    </row>
    <row r="156" spans="1:24" s="22" customFormat="1" ht="12">
      <c r="A156" s="19"/>
      <c r="D156" s="25" t="s">
        <v>86</v>
      </c>
      <c r="E156" s="25"/>
      <c r="F156" s="25">
        <f t="shared" si="5"/>
        <v>15933</v>
      </c>
      <c r="G156" s="25"/>
      <c r="H156" s="25">
        <v>0</v>
      </c>
      <c r="I156" s="25"/>
      <c r="J156" s="25">
        <v>0</v>
      </c>
      <c r="K156" s="25"/>
      <c r="L156" s="25">
        <v>0</v>
      </c>
      <c r="M156" s="25"/>
      <c r="N156" s="25">
        <v>0</v>
      </c>
      <c r="O156" s="25"/>
      <c r="P156" s="25">
        <v>15933</v>
      </c>
      <c r="Q156" s="25"/>
      <c r="R156" s="25">
        <v>0</v>
      </c>
      <c r="S156" s="25">
        <v>0</v>
      </c>
      <c r="T156" s="25"/>
      <c r="U156" s="25"/>
      <c r="V156" s="25"/>
      <c r="W156" s="25"/>
      <c r="X156" s="25"/>
    </row>
    <row r="157" spans="4:24" ht="12">
      <c r="D157" s="44" t="s">
        <v>87</v>
      </c>
      <c r="E157" s="44"/>
      <c r="F157" s="44">
        <f t="shared" si="5"/>
        <v>10731</v>
      </c>
      <c r="G157" s="44"/>
      <c r="H157" s="44">
        <v>0</v>
      </c>
      <c r="I157" s="44"/>
      <c r="J157" s="44">
        <v>0</v>
      </c>
      <c r="K157" s="44"/>
      <c r="L157" s="44">
        <v>0</v>
      </c>
      <c r="M157" s="44"/>
      <c r="N157" s="44">
        <v>0</v>
      </c>
      <c r="O157" s="44"/>
      <c r="P157" s="44">
        <v>10731</v>
      </c>
      <c r="Q157" s="44"/>
      <c r="R157" s="44">
        <v>0</v>
      </c>
      <c r="S157" s="44">
        <v>0</v>
      </c>
      <c r="T157" s="44"/>
      <c r="U157" s="44"/>
      <c r="V157" s="44"/>
      <c r="W157" s="44"/>
      <c r="X157" s="44"/>
    </row>
    <row r="158" spans="1:24" s="22" customFormat="1" ht="12">
      <c r="A158" s="19"/>
      <c r="D158" s="45" t="s">
        <v>88</v>
      </c>
      <c r="E158" s="45"/>
      <c r="F158" s="45">
        <f t="shared" si="5"/>
        <v>24756</v>
      </c>
      <c r="G158" s="45"/>
      <c r="H158" s="45">
        <v>18537</v>
      </c>
      <c r="I158" s="45"/>
      <c r="J158" s="45">
        <v>0</v>
      </c>
      <c r="K158" s="45"/>
      <c r="L158" s="45">
        <v>3806</v>
      </c>
      <c r="M158" s="45"/>
      <c r="N158" s="45">
        <v>0</v>
      </c>
      <c r="O158" s="45"/>
      <c r="P158" s="45">
        <v>2413</v>
      </c>
      <c r="Q158" s="45"/>
      <c r="R158" s="45">
        <v>0</v>
      </c>
      <c r="S158" s="45">
        <v>0</v>
      </c>
      <c r="T158" s="45"/>
      <c r="U158" s="45"/>
      <c r="V158" s="45"/>
      <c r="W158" s="45"/>
      <c r="X158" s="45"/>
    </row>
    <row r="159" spans="4:24" ht="12">
      <c r="D159" s="8" t="s">
        <v>89</v>
      </c>
      <c r="E159" s="8"/>
      <c r="F159" s="8">
        <f t="shared" si="5"/>
        <v>103558</v>
      </c>
      <c r="G159" s="8"/>
      <c r="H159" s="8">
        <v>56269</v>
      </c>
      <c r="I159" s="8"/>
      <c r="J159" s="8">
        <v>0</v>
      </c>
      <c r="K159" s="8"/>
      <c r="L159" s="8">
        <v>22756</v>
      </c>
      <c r="M159" s="8"/>
      <c r="N159" s="8">
        <v>0</v>
      </c>
      <c r="O159" s="8"/>
      <c r="P159" s="8">
        <v>480</v>
      </c>
      <c r="Q159" s="8"/>
      <c r="R159" s="8">
        <v>24053</v>
      </c>
      <c r="S159" s="8">
        <v>0</v>
      </c>
      <c r="T159" s="8"/>
      <c r="U159" s="8"/>
      <c r="V159" s="8"/>
      <c r="W159" s="8"/>
      <c r="X159" s="8"/>
    </row>
    <row r="160" spans="1:25" s="22" customFormat="1" ht="12">
      <c r="A160" s="19"/>
      <c r="D160" s="45" t="s">
        <v>90</v>
      </c>
      <c r="E160" s="45"/>
      <c r="F160" s="45">
        <f t="shared" si="5"/>
        <v>453924</v>
      </c>
      <c r="G160" s="45"/>
      <c r="H160" s="45">
        <v>325078</v>
      </c>
      <c r="I160" s="45"/>
      <c r="J160" s="45">
        <v>2928</v>
      </c>
      <c r="K160" s="45"/>
      <c r="L160" s="45">
        <v>98300</v>
      </c>
      <c r="M160" s="45"/>
      <c r="N160" s="45">
        <v>1136</v>
      </c>
      <c r="O160" s="45"/>
      <c r="P160" s="45">
        <v>26482</v>
      </c>
      <c r="Q160" s="45"/>
      <c r="R160" s="45">
        <v>0</v>
      </c>
      <c r="S160" s="45">
        <v>0</v>
      </c>
      <c r="T160" s="45"/>
      <c r="U160" s="45"/>
      <c r="V160" s="45"/>
      <c r="W160" s="45"/>
      <c r="X160" s="45"/>
      <c r="Y160" s="45"/>
    </row>
    <row r="161" spans="4:25" ht="12">
      <c r="D161" s="44" t="s">
        <v>91</v>
      </c>
      <c r="E161" s="44"/>
      <c r="F161" s="44">
        <f t="shared" si="5"/>
        <v>2644</v>
      </c>
      <c r="G161" s="44"/>
      <c r="H161" s="44">
        <v>0</v>
      </c>
      <c r="I161" s="44"/>
      <c r="J161" s="44">
        <v>0</v>
      </c>
      <c r="K161" s="44"/>
      <c r="L161" s="44">
        <v>0</v>
      </c>
      <c r="M161" s="44"/>
      <c r="N161" s="44">
        <v>0</v>
      </c>
      <c r="O161" s="44"/>
      <c r="P161" s="44">
        <v>2644</v>
      </c>
      <c r="Q161" s="44"/>
      <c r="R161" s="44">
        <v>0</v>
      </c>
      <c r="S161" s="44">
        <v>0</v>
      </c>
      <c r="T161" s="44"/>
      <c r="U161" s="44"/>
      <c r="V161" s="44"/>
      <c r="W161" s="44"/>
      <c r="X161" s="44"/>
      <c r="Y161" s="44"/>
    </row>
    <row r="162" spans="1:19" s="22" customFormat="1" ht="12">
      <c r="A162" s="19"/>
      <c r="E162" s="22" t="s">
        <v>92</v>
      </c>
      <c r="F162" s="26">
        <f>SUM(F136:F161)</f>
        <v>2984027</v>
      </c>
      <c r="G162" s="23"/>
      <c r="H162" s="26">
        <f>SUM(H136:H161)</f>
        <v>957406</v>
      </c>
      <c r="I162" s="23"/>
      <c r="J162" s="26">
        <f>SUM(J136:J161)</f>
        <v>4417</v>
      </c>
      <c r="K162" s="23"/>
      <c r="L162" s="26">
        <f>SUM(L136:L161)</f>
        <v>341446</v>
      </c>
      <c r="M162" s="32"/>
      <c r="N162" s="26">
        <f>SUM(N136:N161)</f>
        <v>33449</v>
      </c>
      <c r="O162" s="32"/>
      <c r="P162" s="26">
        <f>SUM(P136:P161)</f>
        <v>1461487</v>
      </c>
      <c r="Q162" s="23"/>
      <c r="R162" s="26">
        <f>SUM(R136:R161)</f>
        <v>185822</v>
      </c>
      <c r="S162" s="24" t="e">
        <f>SUM(S136:S161)</f>
        <v>#REF!</v>
      </c>
    </row>
    <row r="163" spans="5:19" ht="12">
      <c r="E163" s="2" t="s">
        <v>93</v>
      </c>
      <c r="F163" s="9">
        <f>+F162+F134</f>
        <v>5013296</v>
      </c>
      <c r="G163" s="5"/>
      <c r="H163" s="9">
        <f>+H162+H134</f>
        <v>2394770</v>
      </c>
      <c r="I163" s="5"/>
      <c r="J163" s="9">
        <f>+J162+J134</f>
        <v>14891</v>
      </c>
      <c r="K163" s="5"/>
      <c r="L163" s="9">
        <f>+L162+L134</f>
        <v>799335</v>
      </c>
      <c r="M163" s="36"/>
      <c r="N163" s="9">
        <f>+N162+N134</f>
        <v>73963</v>
      </c>
      <c r="O163" s="36"/>
      <c r="P163" s="9">
        <f>+P162+P134</f>
        <v>1542468</v>
      </c>
      <c r="Q163" s="5"/>
      <c r="R163" s="9">
        <f>+R162+R134</f>
        <v>187869</v>
      </c>
      <c r="S163" s="6" t="e">
        <f>+S162+S134</f>
        <v>#REF!</v>
      </c>
    </row>
    <row r="164" spans="1:24" s="22" customFormat="1" ht="12">
      <c r="A164" s="19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1:19" ht="12">
      <c r="A165" s="1" t="s">
        <v>25</v>
      </c>
      <c r="F165" s="8"/>
      <c r="G165" s="5"/>
      <c r="H165" s="8"/>
      <c r="I165" s="5"/>
      <c r="J165" s="8"/>
      <c r="K165" s="5"/>
      <c r="L165" s="8"/>
      <c r="M165" s="36"/>
      <c r="N165" s="8"/>
      <c r="O165" s="36"/>
      <c r="P165" s="8"/>
      <c r="Q165" s="5"/>
      <c r="R165" s="8"/>
      <c r="S165" s="6"/>
    </row>
    <row r="166" spans="1:24" s="22" customFormat="1" ht="12">
      <c r="A166" s="19"/>
      <c r="D166" s="22" t="s">
        <v>94</v>
      </c>
      <c r="F166" s="25">
        <f aca="true" t="shared" si="6" ref="F166:F173">SUM(H166:R166)</f>
        <v>258641</v>
      </c>
      <c r="G166" s="23"/>
      <c r="H166" s="25">
        <v>144485</v>
      </c>
      <c r="I166" s="25"/>
      <c r="J166" s="25">
        <v>13285</v>
      </c>
      <c r="K166" s="25"/>
      <c r="L166" s="25">
        <v>92104</v>
      </c>
      <c r="M166" s="25"/>
      <c r="N166" s="25">
        <v>752</v>
      </c>
      <c r="O166" s="25"/>
      <c r="P166" s="25">
        <v>8015</v>
      </c>
      <c r="Q166" s="25"/>
      <c r="R166" s="25">
        <v>0</v>
      </c>
      <c r="S166" s="25">
        <v>0</v>
      </c>
      <c r="T166" s="25"/>
      <c r="U166" s="25"/>
      <c r="V166" s="25"/>
      <c r="W166" s="25"/>
      <c r="X166" s="25"/>
    </row>
    <row r="167" spans="4:24" ht="12">
      <c r="D167" s="2" t="s">
        <v>162</v>
      </c>
      <c r="F167" s="8">
        <f t="shared" si="6"/>
        <v>0</v>
      </c>
      <c r="G167" s="5"/>
      <c r="H167" s="8">
        <v>0</v>
      </c>
      <c r="I167" s="8"/>
      <c r="J167" s="8">
        <v>0</v>
      </c>
      <c r="K167" s="8"/>
      <c r="L167" s="8">
        <v>0</v>
      </c>
      <c r="M167" s="8"/>
      <c r="N167" s="8">
        <v>0</v>
      </c>
      <c r="O167" s="8"/>
      <c r="P167" s="8">
        <v>0</v>
      </c>
      <c r="Q167" s="8"/>
      <c r="R167" s="8">
        <v>0</v>
      </c>
      <c r="S167" s="8">
        <v>0</v>
      </c>
      <c r="T167" s="8"/>
      <c r="U167" s="8"/>
      <c r="V167" s="8"/>
      <c r="W167" s="8"/>
      <c r="X167" s="8"/>
    </row>
    <row r="168" spans="1:22" s="22" customFormat="1" ht="12">
      <c r="A168" s="19"/>
      <c r="D168" s="22" t="s">
        <v>95</v>
      </c>
      <c r="F168" s="45">
        <f t="shared" si="6"/>
        <v>479254</v>
      </c>
      <c r="G168" s="23"/>
      <c r="H168" s="45">
        <v>96097</v>
      </c>
      <c r="I168" s="45"/>
      <c r="J168" s="45">
        <v>0</v>
      </c>
      <c r="K168" s="45"/>
      <c r="L168" s="45">
        <v>21009</v>
      </c>
      <c r="M168" s="45"/>
      <c r="N168" s="45">
        <v>1299</v>
      </c>
      <c r="O168" s="45"/>
      <c r="P168" s="45">
        <v>354942</v>
      </c>
      <c r="Q168" s="45"/>
      <c r="R168" s="45">
        <v>5907</v>
      </c>
      <c r="S168" s="45">
        <v>0</v>
      </c>
      <c r="T168" s="45"/>
      <c r="U168" s="45"/>
      <c r="V168" s="45"/>
    </row>
    <row r="169" spans="4:22" ht="12">
      <c r="D169" s="2" t="s">
        <v>112</v>
      </c>
      <c r="F169" s="8">
        <f t="shared" si="6"/>
        <v>2542</v>
      </c>
      <c r="G169" s="5"/>
      <c r="H169" s="8">
        <v>0</v>
      </c>
      <c r="I169" s="8"/>
      <c r="J169" s="8">
        <v>0</v>
      </c>
      <c r="K169" s="8"/>
      <c r="L169" s="8">
        <v>0</v>
      </c>
      <c r="M169" s="8">
        <v>0</v>
      </c>
      <c r="N169" s="8">
        <v>0</v>
      </c>
      <c r="O169" s="8">
        <v>0</v>
      </c>
      <c r="P169" s="8">
        <v>2542</v>
      </c>
      <c r="Q169" s="8">
        <v>0</v>
      </c>
      <c r="R169" s="8">
        <v>0</v>
      </c>
      <c r="S169" s="8">
        <v>0</v>
      </c>
      <c r="T169" s="8"/>
      <c r="U169" s="8"/>
      <c r="V169" s="8"/>
    </row>
    <row r="170" spans="1:22" s="22" customFormat="1" ht="12">
      <c r="A170" s="19"/>
      <c r="D170" s="22" t="s">
        <v>96</v>
      </c>
      <c r="F170" s="25">
        <f t="shared" si="6"/>
        <v>306984</v>
      </c>
      <c r="G170" s="23"/>
      <c r="H170" s="25">
        <v>109307</v>
      </c>
      <c r="I170" s="25"/>
      <c r="J170" s="25">
        <v>0</v>
      </c>
      <c r="K170" s="25"/>
      <c r="L170" s="25">
        <v>29442</v>
      </c>
      <c r="M170" s="25"/>
      <c r="N170" s="25">
        <v>0</v>
      </c>
      <c r="O170" s="25"/>
      <c r="P170" s="25">
        <v>120720</v>
      </c>
      <c r="Q170" s="25"/>
      <c r="R170" s="25">
        <v>47515</v>
      </c>
      <c r="S170" s="25">
        <v>0</v>
      </c>
      <c r="T170" s="25"/>
      <c r="U170" s="25"/>
      <c r="V170" s="25"/>
    </row>
    <row r="171" spans="4:22" ht="12">
      <c r="D171" s="2" t="s">
        <v>97</v>
      </c>
      <c r="F171" s="44">
        <f t="shared" si="6"/>
        <v>872638</v>
      </c>
      <c r="G171" s="5"/>
      <c r="H171" s="44">
        <v>139931</v>
      </c>
      <c r="I171" s="44"/>
      <c r="J171" s="44">
        <v>0</v>
      </c>
      <c r="K171" s="44"/>
      <c r="L171" s="44">
        <v>50599</v>
      </c>
      <c r="M171" s="44"/>
      <c r="N171" s="44">
        <v>516</v>
      </c>
      <c r="O171" s="44"/>
      <c r="P171" s="44">
        <v>681592</v>
      </c>
      <c r="Q171" s="44"/>
      <c r="R171" s="44">
        <v>0</v>
      </c>
      <c r="S171" s="44">
        <v>0</v>
      </c>
      <c r="T171" s="44"/>
      <c r="U171" s="44"/>
      <c r="V171" s="44"/>
    </row>
    <row r="172" spans="1:22" s="22" customFormat="1" ht="12">
      <c r="A172" s="19"/>
      <c r="D172" s="22" t="s">
        <v>98</v>
      </c>
      <c r="F172" s="45">
        <f t="shared" si="6"/>
        <v>483148</v>
      </c>
      <c r="G172" s="23"/>
      <c r="H172" s="45">
        <v>342363</v>
      </c>
      <c r="I172" s="45"/>
      <c r="J172" s="45">
        <v>0</v>
      </c>
      <c r="K172" s="45"/>
      <c r="L172" s="45">
        <v>76995</v>
      </c>
      <c r="M172" s="45"/>
      <c r="N172" s="45">
        <v>0</v>
      </c>
      <c r="O172" s="45"/>
      <c r="P172" s="45">
        <v>63790</v>
      </c>
      <c r="Q172" s="45"/>
      <c r="R172" s="45">
        <v>0</v>
      </c>
      <c r="S172" s="45">
        <v>0</v>
      </c>
      <c r="T172" s="45"/>
      <c r="U172" s="45"/>
      <c r="V172" s="45"/>
    </row>
    <row r="173" spans="4:22" ht="12">
      <c r="D173" s="2" t="s">
        <v>75</v>
      </c>
      <c r="F173" s="44">
        <f t="shared" si="6"/>
        <v>324606</v>
      </c>
      <c r="G173" s="36"/>
      <c r="H173" s="44">
        <v>0</v>
      </c>
      <c r="I173" s="44"/>
      <c r="J173" s="44">
        <v>0</v>
      </c>
      <c r="K173" s="44"/>
      <c r="L173" s="44">
        <v>0</v>
      </c>
      <c r="M173" s="44"/>
      <c r="N173" s="44">
        <v>0</v>
      </c>
      <c r="O173" s="44"/>
      <c r="P173" s="44">
        <v>324606</v>
      </c>
      <c r="Q173" s="44"/>
      <c r="R173" s="44">
        <v>0</v>
      </c>
      <c r="S173" s="44" t="s">
        <v>26</v>
      </c>
      <c r="T173" s="44"/>
      <c r="U173" s="44"/>
      <c r="V173" s="44"/>
    </row>
    <row r="174" spans="1:19" s="22" customFormat="1" ht="12">
      <c r="A174" s="19"/>
      <c r="E174" s="22" t="s">
        <v>99</v>
      </c>
      <c r="F174" s="26">
        <f>SUM(F166:F173)</f>
        <v>2727813</v>
      </c>
      <c r="G174" s="23"/>
      <c r="H174" s="26">
        <f>SUM(H166:H173)</f>
        <v>832183</v>
      </c>
      <c r="I174" s="23"/>
      <c r="J174" s="26">
        <f>SUM(J166:J173)</f>
        <v>13285</v>
      </c>
      <c r="K174" s="23"/>
      <c r="L174" s="26">
        <f>SUM(L166:L173)</f>
        <v>270149</v>
      </c>
      <c r="M174" s="32"/>
      <c r="N174" s="26">
        <f>SUM(N166:N173)</f>
        <v>2567</v>
      </c>
      <c r="O174" s="32"/>
      <c r="P174" s="26">
        <f>SUM(P166:P173)</f>
        <v>1556207</v>
      </c>
      <c r="Q174" s="23"/>
      <c r="R174" s="26">
        <f>SUM(R166:R173)</f>
        <v>53422</v>
      </c>
      <c r="S174" s="24">
        <f>SUM(S166:S173)</f>
        <v>0</v>
      </c>
    </row>
    <row r="175" spans="1:19" s="42" customFormat="1" ht="12.75">
      <c r="A175" s="41"/>
      <c r="F175" s="38"/>
      <c r="G175" s="39"/>
      <c r="H175" s="38"/>
      <c r="I175" s="39"/>
      <c r="J175" s="38"/>
      <c r="K175" s="39"/>
      <c r="L175" s="38"/>
      <c r="M175" s="39"/>
      <c r="N175" s="38"/>
      <c r="O175" s="39"/>
      <c r="P175" s="38"/>
      <c r="Q175" s="39"/>
      <c r="R175" s="38"/>
      <c r="S175" s="43"/>
    </row>
    <row r="176" spans="1:19" s="22" customFormat="1" ht="12">
      <c r="A176" s="19" t="s">
        <v>27</v>
      </c>
      <c r="F176" s="45"/>
      <c r="G176" s="23"/>
      <c r="H176" s="45"/>
      <c r="I176" s="23"/>
      <c r="J176" s="45"/>
      <c r="K176" s="23"/>
      <c r="L176" s="45"/>
      <c r="M176" s="32"/>
      <c r="N176" s="45"/>
      <c r="O176" s="32"/>
      <c r="P176" s="45"/>
      <c r="Q176" s="23"/>
      <c r="R176" s="45"/>
      <c r="S176" s="24"/>
    </row>
    <row r="177" spans="4:19" ht="12">
      <c r="D177" s="2" t="s">
        <v>100</v>
      </c>
      <c r="F177" s="44">
        <f>+J177+L177+N177+P177+R177+H177</f>
        <v>330497</v>
      </c>
      <c r="G177" s="36"/>
      <c r="H177" s="44">
        <v>0</v>
      </c>
      <c r="I177" s="36"/>
      <c r="J177" s="44">
        <v>0</v>
      </c>
      <c r="K177" s="36"/>
      <c r="L177" s="44">
        <v>0</v>
      </c>
      <c r="M177" s="36"/>
      <c r="N177" s="44">
        <v>0</v>
      </c>
      <c r="O177" s="36"/>
      <c r="P177" s="44">
        <v>330497</v>
      </c>
      <c r="Q177" s="5"/>
      <c r="R177" s="44">
        <v>0</v>
      </c>
      <c r="S177" s="6"/>
    </row>
    <row r="178" spans="1:19" s="22" customFormat="1" ht="12">
      <c r="A178" s="19"/>
      <c r="E178" s="22" t="s">
        <v>101</v>
      </c>
      <c r="F178" s="26">
        <f>+F177</f>
        <v>330497</v>
      </c>
      <c r="G178" s="23"/>
      <c r="H178" s="26">
        <f>+H177</f>
        <v>0</v>
      </c>
      <c r="I178" s="23"/>
      <c r="J178" s="26">
        <f>+J177</f>
        <v>0</v>
      </c>
      <c r="K178" s="23"/>
      <c r="L178" s="26">
        <f>+L177</f>
        <v>0</v>
      </c>
      <c r="M178" s="32"/>
      <c r="N178" s="26">
        <f>+N177</f>
        <v>0</v>
      </c>
      <c r="O178" s="32"/>
      <c r="P178" s="26">
        <f>+P177</f>
        <v>330497</v>
      </c>
      <c r="Q178" s="23"/>
      <c r="R178" s="26">
        <f>+R177</f>
        <v>0</v>
      </c>
      <c r="S178" s="24" t="e">
        <f>SUM(#REF!)</f>
        <v>#REF!</v>
      </c>
    </row>
    <row r="179" spans="5:19" ht="12">
      <c r="E179" s="2" t="s">
        <v>102</v>
      </c>
      <c r="F179" s="9">
        <f>+F178+F174+F163+F124+F113+F83+F75+F87</f>
        <v>25803661</v>
      </c>
      <c r="G179" s="5"/>
      <c r="H179" s="9">
        <f>+H178+H174+H163+H124+H113+H83+H75+H87</f>
        <v>15134405</v>
      </c>
      <c r="I179" s="5"/>
      <c r="J179" s="9">
        <f>+J178+J174+J163+J124+J113+J83+J75+J87</f>
        <v>281175</v>
      </c>
      <c r="K179" s="5"/>
      <c r="L179" s="9">
        <f>+L178+L174+L163+L124+L113+L83+L75+L87</f>
        <v>4688348</v>
      </c>
      <c r="M179" s="36"/>
      <c r="N179" s="9">
        <f>+N178+N174+N163+N124+N113+N83+N75+N87</f>
        <v>264324</v>
      </c>
      <c r="O179" s="36"/>
      <c r="P179" s="9">
        <f>+P178+P174+P163+P124+P113+P83+P75+P87</f>
        <v>4597470</v>
      </c>
      <c r="Q179" s="5"/>
      <c r="R179" s="9">
        <f>+R178+R174+R163+R124+R113+R83+R75+R87</f>
        <v>837939</v>
      </c>
      <c r="S179" s="6"/>
    </row>
    <row r="180" spans="1:19" s="22" customFormat="1" ht="12">
      <c r="A180" s="19" t="s">
        <v>28</v>
      </c>
      <c r="F180" s="45"/>
      <c r="G180" s="23"/>
      <c r="H180" s="45"/>
      <c r="I180" s="23"/>
      <c r="J180" s="45"/>
      <c r="K180" s="23"/>
      <c r="L180" s="45"/>
      <c r="M180" s="32"/>
      <c r="N180" s="45"/>
      <c r="O180" s="32"/>
      <c r="P180" s="45"/>
      <c r="Q180" s="23"/>
      <c r="R180" s="45"/>
      <c r="S180" s="24"/>
    </row>
    <row r="181" spans="4:19" ht="12">
      <c r="D181" s="2" t="s">
        <v>154</v>
      </c>
      <c r="F181" s="44">
        <f>+J181+L181+N181+P181+R181+H181</f>
        <v>180000</v>
      </c>
      <c r="G181" s="36"/>
      <c r="H181" s="44">
        <v>0</v>
      </c>
      <c r="I181" s="36"/>
      <c r="J181" s="44">
        <v>0</v>
      </c>
      <c r="K181" s="36"/>
      <c r="L181" s="44">
        <v>0</v>
      </c>
      <c r="M181" s="36"/>
      <c r="N181" s="44">
        <v>0</v>
      </c>
      <c r="O181" s="36"/>
      <c r="P181" s="44">
        <v>180000</v>
      </c>
      <c r="Q181" s="5"/>
      <c r="R181" s="44">
        <v>0</v>
      </c>
      <c r="S181" s="6"/>
    </row>
    <row r="182" spans="1:19" s="22" customFormat="1" ht="12">
      <c r="A182" s="19"/>
      <c r="E182" s="22" t="s">
        <v>155</v>
      </c>
      <c r="F182" s="26">
        <f>SUM(F181)</f>
        <v>180000</v>
      </c>
      <c r="G182" s="23"/>
      <c r="H182" s="26">
        <v>0</v>
      </c>
      <c r="I182" s="23"/>
      <c r="J182" s="26">
        <v>0</v>
      </c>
      <c r="K182" s="23"/>
      <c r="L182" s="26">
        <v>0</v>
      </c>
      <c r="M182" s="32"/>
      <c r="N182" s="26">
        <v>0</v>
      </c>
      <c r="O182" s="32"/>
      <c r="P182" s="26">
        <f>+P181</f>
        <v>180000</v>
      </c>
      <c r="Q182" s="23"/>
      <c r="R182" s="26">
        <v>0</v>
      </c>
      <c r="S182" s="24">
        <v>0</v>
      </c>
    </row>
    <row r="183" spans="1:19" ht="12">
      <c r="A183" s="1" t="s">
        <v>9</v>
      </c>
      <c r="E183" s="2" t="s">
        <v>156</v>
      </c>
      <c r="F183" s="46">
        <f>+F182+F179</f>
        <v>25983661</v>
      </c>
      <c r="G183" s="5"/>
      <c r="H183" s="46">
        <f>+H182+H179</f>
        <v>15134405</v>
      </c>
      <c r="I183" s="5"/>
      <c r="J183" s="46">
        <f>+J182+J179</f>
        <v>281175</v>
      </c>
      <c r="K183" s="5"/>
      <c r="L183" s="46">
        <f>+L182+L179</f>
        <v>4688348</v>
      </c>
      <c r="M183" s="36"/>
      <c r="N183" s="46">
        <f>+N182+N179</f>
        <v>264324</v>
      </c>
      <c r="O183" s="36"/>
      <c r="P183" s="46">
        <f>+P182+P179</f>
        <v>4777470</v>
      </c>
      <c r="Q183" s="5"/>
      <c r="R183" s="46">
        <f>+R182+R179</f>
        <v>837939</v>
      </c>
      <c r="S183" s="6" t="e">
        <f>+S182+S178+S174+#REF!+S163+S124+S113+S83+S75</f>
        <v>#REF!</v>
      </c>
    </row>
    <row r="184" spans="13:15" ht="12">
      <c r="M184" s="37"/>
      <c r="O184" s="37"/>
    </row>
    <row r="185" ht="12">
      <c r="O185" s="37"/>
    </row>
    <row r="186" ht="12">
      <c r="O186" s="37"/>
    </row>
  </sheetData>
  <mergeCells count="3">
    <mergeCell ref="A5:R5"/>
    <mergeCell ref="A6:R6"/>
    <mergeCell ref="A3:R3"/>
  </mergeCells>
  <printOptions horizontalCentered="1"/>
  <pageMargins left="0.5" right="0.5" top="0.5" bottom="0.5" header="0.5" footer="0.5"/>
  <pageSetup fitToHeight="0" fitToWidth="1" horizontalDpi="300" verticalDpi="300" orientation="landscape" scale="79" r:id="rId1"/>
  <rowBreaks count="4" manualBreakCount="4">
    <brk id="48" max="27" man="1"/>
    <brk id="88" max="27" man="1"/>
    <brk id="134" max="27" man="1"/>
    <brk id="17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2006-08-29T20:10:36Z</cp:lastPrinted>
  <dcterms:created xsi:type="dcterms:W3CDTF">2002-09-16T12:07:30Z</dcterms:created>
  <dcterms:modified xsi:type="dcterms:W3CDTF">2007-10-10T15:20:03Z</dcterms:modified>
  <cp:category/>
  <cp:version/>
  <cp:contentType/>
  <cp:contentStatus/>
</cp:coreProperties>
</file>