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810" windowWidth="11340" windowHeight="6540" activeTab="0"/>
  </bookViews>
  <sheets>
    <sheet name="Operating" sheetId="1" r:id="rId1"/>
    <sheet name="Balance Sheet" sheetId="2" r:id="rId2"/>
  </sheets>
  <definedNames>
    <definedName name="\B">'Operating'!#REF!</definedName>
    <definedName name="\H">'Operating'!#REF!</definedName>
    <definedName name="\P">'Operating'!#REF!</definedName>
    <definedName name="\S">'Operating'!#REF!</definedName>
    <definedName name="DASH">'Operating'!#REF!</definedName>
    <definedName name="P_1">'Operating'!$A$3:$W$56</definedName>
    <definedName name="P_2">'Balance Sheet'!$A$1:$M$53</definedName>
    <definedName name="_xlnm.Print_Area" localSheetId="1">'Balance Sheet'!$A$1:$M$50</definedName>
    <definedName name="_xlnm.Print_Area" localSheetId="0">'Operating'!$A$1:$W$56</definedName>
    <definedName name="_xlnm.Print_Titles" localSheetId="0">'Operating'!$1:$15</definedName>
    <definedName name="WKS2">'Balance Sheet'!$A$3:$K$50</definedName>
  </definedNames>
  <calcPr fullCalcOnLoad="1"/>
</workbook>
</file>

<file path=xl/sharedStrings.xml><?xml version="1.0" encoding="utf-8"?>
<sst xmlns="http://schemas.openxmlformats.org/spreadsheetml/2006/main" count="218" uniqueCount="91">
  <si>
    <t xml:space="preserve"> </t>
  </si>
  <si>
    <t>RESIDENTIAL LIFE</t>
  </si>
  <si>
    <t>Revenues</t>
  </si>
  <si>
    <t>Expenditures</t>
  </si>
  <si>
    <t>over</t>
  </si>
  <si>
    <t>Related</t>
  </si>
  <si>
    <t>Salaries</t>
  </si>
  <si>
    <t>Wages</t>
  </si>
  <si>
    <t>Benefits</t>
  </si>
  <si>
    <t>Expenses</t>
  </si>
  <si>
    <t>Interest</t>
  </si>
  <si>
    <t>Maintenance</t>
  </si>
  <si>
    <t>Utilities</t>
  </si>
  <si>
    <t>Total</t>
  </si>
  <si>
    <t>Management Services:</t>
  </si>
  <si>
    <t/>
  </si>
  <si>
    <t>Residence Halls:</t>
  </si>
  <si>
    <t>Residence</t>
  </si>
  <si>
    <t>Greek</t>
  </si>
  <si>
    <t>LSU</t>
  </si>
  <si>
    <t>Administration</t>
  </si>
  <si>
    <t xml:space="preserve"> Halls  </t>
  </si>
  <si>
    <t>Apartments</t>
  </si>
  <si>
    <t>Housing</t>
  </si>
  <si>
    <t>Cable TV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</si>
  <si>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</si>
  <si>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</si>
  <si>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</si>
  <si>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</si>
  <si>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</si>
  <si>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 xml:space="preserve"> Administration</t>
  </si>
  <si>
    <t xml:space="preserve"> Programming </t>
  </si>
  <si>
    <t xml:space="preserve"> Interest</t>
  </si>
  <si>
    <t xml:space="preserve"> Maintenance </t>
  </si>
  <si>
    <t xml:space="preserve"> Miscellaneous </t>
  </si>
  <si>
    <t xml:space="preserve"> Acadian </t>
  </si>
  <si>
    <t xml:space="preserve"> Evangeline</t>
  </si>
  <si>
    <t xml:space="preserve"> East Laville</t>
  </si>
  <si>
    <t xml:space="preserve"> Miller</t>
  </si>
  <si>
    <t xml:space="preserve"> West Campus Apts</t>
  </si>
  <si>
    <t xml:space="preserve"> Herget</t>
  </si>
  <si>
    <t xml:space="preserve"> McVoy </t>
  </si>
  <si>
    <t xml:space="preserve"> West Laville</t>
  </si>
  <si>
    <t xml:space="preserve"> Graham</t>
  </si>
  <si>
    <t xml:space="preserve"> Pentagon</t>
  </si>
  <si>
    <t xml:space="preserve"> Kirby Smith </t>
  </si>
  <si>
    <t xml:space="preserve"> Highland and Garig</t>
  </si>
  <si>
    <t xml:space="preserve"> Broussard</t>
  </si>
  <si>
    <t xml:space="preserve">Greek Housing </t>
  </si>
  <si>
    <t>LSU Cable TV</t>
  </si>
  <si>
    <t xml:space="preserve">  Cash and investments </t>
  </si>
  <si>
    <t xml:space="preserve">  Accounts receivable</t>
  </si>
  <si>
    <t xml:space="preserve">  Deferred charges and prepaid expenses</t>
  </si>
  <si>
    <t xml:space="preserve">      Total assets </t>
  </si>
  <si>
    <t xml:space="preserve">  Accounts payable </t>
  </si>
  <si>
    <t xml:space="preserve">  Deposits held for others </t>
  </si>
  <si>
    <t xml:space="preserve">  Deferred revenue </t>
  </si>
  <si>
    <t xml:space="preserve">      Total liabilities</t>
  </si>
  <si>
    <t xml:space="preserve">    Balance at July 1</t>
  </si>
  <si>
    <t xml:space="preserve">    Revenues over/(under) expenditures </t>
  </si>
  <si>
    <t xml:space="preserve">    Net transfers (to)/from unexpended plant fund</t>
  </si>
  <si>
    <t xml:space="preserve">    Depreciation charges transferred </t>
  </si>
  <si>
    <t xml:space="preserve">    Equipment purchases</t>
  </si>
  <si>
    <t xml:space="preserve"> Administrative charge </t>
  </si>
  <si>
    <t>LOUISIANA STATE UNIVERSITY</t>
  </si>
  <si>
    <t xml:space="preserve"> Technology </t>
  </si>
  <si>
    <t>ANALYSIS C-2B9                                             STATEMENT OF NET ASSETS                                             ANALYSIS C-2B9</t>
  </si>
  <si>
    <t xml:space="preserve">        Total </t>
  </si>
  <si>
    <t xml:space="preserve">         Net assets</t>
  </si>
  <si>
    <t>Fund balances:</t>
  </si>
  <si>
    <t xml:space="preserve">         Total fund balances</t>
  </si>
  <si>
    <t xml:space="preserve"> East Campus Apts </t>
  </si>
  <si>
    <t xml:space="preserve">  Total management services</t>
  </si>
  <si>
    <t xml:space="preserve">  Total residence halls</t>
  </si>
  <si>
    <t xml:space="preserve">      Total equipment r&amp;r fund balance</t>
  </si>
  <si>
    <t xml:space="preserve">      Total operating fund balance</t>
  </si>
  <si>
    <t>Sales &amp;</t>
  </si>
  <si>
    <t>Services</t>
  </si>
  <si>
    <t>Supplies &amp;</t>
  </si>
  <si>
    <t>Principal &amp;</t>
  </si>
  <si>
    <t>Alterations &amp;</t>
  </si>
  <si>
    <t>Depreciation</t>
  </si>
  <si>
    <t xml:space="preserve"> Annie Boyd</t>
  </si>
  <si>
    <t xml:space="preserve"> Blake</t>
  </si>
  <si>
    <t xml:space="preserve"> Residential college</t>
  </si>
  <si>
    <t xml:space="preserve"> Distribution</t>
  </si>
  <si>
    <t xml:space="preserve"> Hurricane relief efforts</t>
  </si>
  <si>
    <t xml:space="preserve"> Honors</t>
  </si>
  <si>
    <t>FOR THE YEAR ENDED JUNE 30, 2007</t>
  </si>
  <si>
    <t>JUNE 30, 2007</t>
  </si>
  <si>
    <t>ANALYSIS C-2B9                                                                      ANALYSIS OF REVENUES AND EXPENDITURES                                                                       ANALYSIS C-2B9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</si>
</sst>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39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>
      <alignment vertical="center"/>
    </xf>
    <xf numFmtId="37" fontId="3" fillId="33" borderId="10" xfId="0" applyFont="1" applyFill="1" applyBorder="1" applyAlignment="1" applyProtection="1">
      <alignment vertical="center"/>
      <protection/>
    </xf>
    <xf numFmtId="37" fontId="3" fillId="33" borderId="11" xfId="0" applyFont="1" applyFill="1" applyBorder="1" applyAlignment="1" applyProtection="1">
      <alignment vertical="center"/>
      <protection/>
    </xf>
    <xf numFmtId="37" fontId="3" fillId="33" borderId="12" xfId="0" applyFont="1" applyFill="1" applyBorder="1" applyAlignment="1" applyProtection="1">
      <alignment vertical="center"/>
      <protection/>
    </xf>
    <xf numFmtId="37" fontId="3" fillId="33" borderId="0" xfId="0" applyFont="1" applyFill="1" applyAlignment="1" applyProtection="1">
      <alignment vertical="center"/>
      <protection/>
    </xf>
    <xf numFmtId="37" fontId="3" fillId="33" borderId="0" xfId="0" applyFont="1" applyFill="1" applyAlignment="1">
      <alignment vertical="center"/>
    </xf>
    <xf numFmtId="37" fontId="4" fillId="33" borderId="0" xfId="0" applyFont="1" applyFill="1" applyAlignment="1" applyProtection="1">
      <alignment vertical="center"/>
      <protection/>
    </xf>
    <xf numFmtId="37" fontId="4" fillId="33" borderId="0" xfId="0" applyFont="1" applyFill="1" applyAlignment="1">
      <alignment vertical="center"/>
    </xf>
    <xf numFmtId="37" fontId="4" fillId="33" borderId="13" xfId="0" applyFont="1" applyFill="1" applyBorder="1" applyAlignment="1" applyProtection="1">
      <alignment horizontal="centerContinuous" vertical="center"/>
      <protection/>
    </xf>
    <xf numFmtId="37" fontId="4" fillId="33" borderId="0" xfId="0" applyFont="1" applyFill="1" applyBorder="1" applyAlignment="1" applyProtection="1">
      <alignment horizontal="centerContinuous" vertical="center"/>
      <protection/>
    </xf>
    <xf numFmtId="37" fontId="4" fillId="33" borderId="14" xfId="0" applyFont="1" applyFill="1" applyBorder="1" applyAlignment="1" applyProtection="1">
      <alignment horizontal="centerContinuous"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>
      <alignment vertical="center"/>
    </xf>
    <xf numFmtId="37" fontId="4" fillId="33" borderId="14" xfId="0" applyFont="1" applyFill="1" applyBorder="1" applyAlignment="1" applyProtection="1">
      <alignment vertical="center"/>
      <protection/>
    </xf>
    <xf numFmtId="37" fontId="3" fillId="33" borderId="15" xfId="0" applyFont="1" applyFill="1" applyBorder="1" applyAlignment="1" applyProtection="1">
      <alignment horizontal="centerContinuous" vertical="center"/>
      <protection/>
    </xf>
    <xf numFmtId="37" fontId="3" fillId="33" borderId="16" xfId="0" applyFont="1" applyFill="1" applyBorder="1" applyAlignment="1" applyProtection="1">
      <alignment horizontal="centerContinuous" vertical="center"/>
      <protection/>
    </xf>
    <xf numFmtId="37" fontId="3" fillId="33" borderId="17" xfId="0" applyFont="1" applyFill="1" applyBorder="1" applyAlignment="1" applyProtection="1">
      <alignment horizontal="centerContinuous" vertical="center"/>
      <protection/>
    </xf>
    <xf numFmtId="37" fontId="2" fillId="0" borderId="0" xfId="0" applyFont="1" applyAlignment="1" applyProtection="1">
      <alignment horizontal="centerContinuous" vertical="center"/>
      <protection/>
    </xf>
    <xf numFmtId="37" fontId="2" fillId="0" borderId="0" xfId="0" applyFont="1" applyAlignment="1" applyProtection="1" quotePrefix="1">
      <alignment horizontal="centerContinuous"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2" fillId="0" borderId="18" xfId="0" applyFont="1" applyBorder="1" applyAlignment="1" applyProtection="1">
      <alignment vertical="center"/>
      <protection/>
    </xf>
    <xf numFmtId="37" fontId="2" fillId="0" borderId="18" xfId="0" applyFont="1" applyBorder="1" applyAlignment="1" applyProtection="1">
      <alignment horizontal="center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165" fontId="2" fillId="0" borderId="0" xfId="44" applyNumberFormat="1" applyFont="1" applyAlignment="1" applyProtection="1">
      <alignment vertical="center"/>
      <protection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0" borderId="0" xfId="42" applyNumberFormat="1" applyFont="1" applyAlignment="1" applyProtection="1">
      <alignment vertical="center"/>
      <protection/>
    </xf>
    <xf numFmtId="167" fontId="2" fillId="34" borderId="18" xfId="42" applyNumberFormat="1" applyFont="1" applyFill="1" applyBorder="1" applyAlignment="1" applyProtection="1">
      <alignment vertical="center"/>
      <protection/>
    </xf>
    <xf numFmtId="167" fontId="2" fillId="0" borderId="18" xfId="42" applyNumberFormat="1" applyFont="1" applyBorder="1" applyAlignment="1" applyProtection="1">
      <alignment vertical="center"/>
      <protection/>
    </xf>
    <xf numFmtId="37" fontId="2" fillId="34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167" fontId="2" fillId="0" borderId="0" xfId="42" applyNumberFormat="1" applyFont="1" applyAlignment="1">
      <alignment vertical="center"/>
    </xf>
    <xf numFmtId="37" fontId="4" fillId="33" borderId="10" xfId="0" applyFont="1" applyFill="1" applyBorder="1" applyAlignment="1" applyProtection="1">
      <alignment horizontal="centerContinuous" vertical="center"/>
      <protection/>
    </xf>
    <xf numFmtId="37" fontId="4" fillId="33" borderId="11" xfId="0" applyFont="1" applyFill="1" applyBorder="1" applyAlignment="1" applyProtection="1">
      <alignment horizontal="centerContinuous" vertical="center"/>
      <protection/>
    </xf>
    <xf numFmtId="37" fontId="4" fillId="33" borderId="12" xfId="0" applyFont="1" applyFill="1" applyBorder="1" applyAlignment="1" applyProtection="1">
      <alignment horizontal="centerContinuous" vertical="center"/>
      <protection/>
    </xf>
    <xf numFmtId="37" fontId="4" fillId="33" borderId="13" xfId="0" applyFont="1" applyFill="1" applyBorder="1" applyAlignment="1">
      <alignment vertical="center"/>
    </xf>
    <xf numFmtId="37" fontId="3" fillId="33" borderId="15" xfId="0" applyFont="1" applyFill="1" applyBorder="1" applyAlignment="1" applyProtection="1">
      <alignment vertical="center"/>
      <protection/>
    </xf>
    <xf numFmtId="37" fontId="3" fillId="33" borderId="16" xfId="0" applyFont="1" applyFill="1" applyBorder="1" applyAlignment="1" applyProtection="1">
      <alignment vertical="center"/>
      <protection/>
    </xf>
    <xf numFmtId="37" fontId="3" fillId="33" borderId="17" xfId="0" applyFont="1" applyFill="1" applyBorder="1" applyAlignment="1" applyProtection="1">
      <alignment vertical="center"/>
      <protection/>
    </xf>
    <xf numFmtId="167" fontId="2" fillId="34" borderId="19" xfId="42" applyNumberFormat="1" applyFont="1" applyFill="1" applyBorder="1" applyAlignment="1" applyProtection="1">
      <alignment vertical="center"/>
      <protection/>
    </xf>
    <xf numFmtId="165" fontId="2" fillId="34" borderId="20" xfId="44" applyNumberFormat="1" applyFont="1" applyFill="1" applyBorder="1" applyAlignment="1" applyProtection="1">
      <alignment vertical="center"/>
      <protection/>
    </xf>
    <xf numFmtId="165" fontId="2" fillId="34" borderId="0" xfId="44" applyNumberFormat="1" applyFont="1" applyFill="1" applyAlignment="1" applyProtection="1">
      <alignment vertical="center"/>
      <protection/>
    </xf>
    <xf numFmtId="167" fontId="2" fillId="34" borderId="0" xfId="42" applyNumberFormat="1" applyFont="1" applyFill="1" applyAlignment="1">
      <alignment vertical="center"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4" fillId="0" borderId="0" xfId="0" applyFont="1" applyAlignment="1" applyProtection="1">
      <alignment horizontal="center" vertical="center"/>
      <protection/>
    </xf>
    <xf numFmtId="37" fontId="5" fillId="0" borderId="0" xfId="0" applyFont="1" applyAlignment="1">
      <alignment horizontal="center" vertical="center"/>
    </xf>
    <xf numFmtId="37" fontId="2" fillId="33" borderId="10" xfId="0" applyFont="1" applyFill="1" applyBorder="1" applyAlignment="1" applyProtection="1">
      <alignment vertical="center"/>
      <protection/>
    </xf>
    <xf numFmtId="37" fontId="2" fillId="33" borderId="11" xfId="0" applyFont="1" applyFill="1" applyBorder="1" applyAlignment="1" applyProtection="1">
      <alignment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37" fontId="2" fillId="33" borderId="12" xfId="0" applyNumberFormat="1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 applyProtection="1">
      <alignment horizontal="center" vertical="center"/>
      <protection/>
    </xf>
    <xf numFmtId="37" fontId="5" fillId="33" borderId="16" xfId="0" applyFont="1" applyFill="1" applyBorder="1" applyAlignment="1">
      <alignment horizontal="center" vertical="center"/>
    </xf>
    <xf numFmtId="37" fontId="5" fillId="33" borderId="17" xfId="0" applyFont="1" applyFill="1" applyBorder="1" applyAlignment="1">
      <alignment horizontal="center" vertical="center"/>
    </xf>
    <xf numFmtId="37" fontId="2" fillId="0" borderId="0" xfId="0" applyFont="1" applyBorder="1" applyAlignment="1" applyProtection="1">
      <alignment vertical="center"/>
      <protection/>
    </xf>
    <xf numFmtId="37" fontId="2" fillId="0" borderId="0" xfId="0" applyFont="1" applyBorder="1" applyAlignment="1" applyProtection="1">
      <alignment horizontal="center" vertical="center"/>
      <protection/>
    </xf>
    <xf numFmtId="37" fontId="2" fillId="0" borderId="0" xfId="0" applyFont="1" applyFill="1" applyAlignment="1" applyProtection="1" quotePrefix="1">
      <alignment horizontal="centerContinuous" vertical="center"/>
      <protection/>
    </xf>
    <xf numFmtId="167" fontId="2" fillId="0" borderId="0" xfId="42" applyNumberFormat="1" applyFont="1" applyFill="1" applyAlignment="1" applyProtection="1">
      <alignment vertical="center"/>
      <protection/>
    </xf>
    <xf numFmtId="167" fontId="2" fillId="0" borderId="21" xfId="42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Alignment="1">
      <alignment vertical="center"/>
    </xf>
    <xf numFmtId="165" fontId="2" fillId="0" borderId="0" xfId="44" applyNumberFormat="1" applyFont="1" applyFill="1" applyAlignment="1" applyProtection="1">
      <alignment vertical="center"/>
      <protection/>
    </xf>
    <xf numFmtId="165" fontId="2" fillId="0" borderId="20" xfId="44" applyNumberFormat="1" applyFont="1" applyFill="1" applyBorder="1" applyAlignment="1" applyProtection="1">
      <alignment vertical="center"/>
      <protection/>
    </xf>
    <xf numFmtId="5" fontId="2" fillId="0" borderId="0" xfId="0" applyNumberFormat="1" applyFont="1" applyFill="1" applyAlignment="1" applyProtection="1">
      <alignment vertical="center"/>
      <protection/>
    </xf>
    <xf numFmtId="37" fontId="2" fillId="34" borderId="0" xfId="0" applyFont="1" applyFill="1" applyBorder="1" applyAlignment="1">
      <alignment vertical="center"/>
    </xf>
    <xf numFmtId="167" fontId="2" fillId="0" borderId="19" xfId="42" applyNumberFormat="1" applyFont="1" applyFill="1" applyBorder="1" applyAlignment="1" applyProtection="1">
      <alignment vertical="center"/>
      <protection/>
    </xf>
    <xf numFmtId="165" fontId="2" fillId="34" borderId="0" xfId="44" applyNumberFormat="1" applyFont="1" applyFill="1" applyAlignment="1">
      <alignment vertical="center"/>
    </xf>
    <xf numFmtId="37" fontId="4" fillId="0" borderId="0" xfId="0" applyFont="1" applyFill="1" applyAlignment="1">
      <alignment vertical="center"/>
    </xf>
    <xf numFmtId="37" fontId="3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 applyProtection="1" quotePrefix="1">
      <alignment horizontal="centerContinuous" vertical="center"/>
      <protection/>
    </xf>
    <xf numFmtId="167" fontId="2" fillId="0" borderId="0" xfId="42" applyNumberFormat="1" applyFont="1" applyFill="1" applyBorder="1" applyAlignment="1" applyProtection="1">
      <alignment vertical="center"/>
      <protection/>
    </xf>
    <xf numFmtId="167" fontId="2" fillId="0" borderId="18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4" applyNumberFormat="1" applyFont="1" applyFill="1" applyAlignment="1">
      <alignment vertical="center"/>
    </xf>
    <xf numFmtId="37" fontId="4" fillId="33" borderId="13" xfId="0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 applyProtection="1">
      <alignment horizontal="center" vertical="center"/>
      <protection/>
    </xf>
    <xf numFmtId="37" fontId="4" fillId="33" borderId="14" xfId="0" applyFont="1" applyFill="1" applyBorder="1" applyAlignment="1" applyProtection="1">
      <alignment horizontal="center" vertical="center"/>
      <protection/>
    </xf>
    <xf numFmtId="37" fontId="0" fillId="0" borderId="0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5" fillId="33" borderId="0" xfId="0" applyFont="1" applyFill="1" applyBorder="1" applyAlignment="1">
      <alignment horizontal="center" vertical="center"/>
    </xf>
    <xf numFmtId="37" fontId="5" fillId="33" borderId="14" xfId="0" applyFont="1" applyFill="1" applyBorder="1" applyAlignment="1">
      <alignment horizontal="center" vertical="center"/>
    </xf>
    <xf numFmtId="37" fontId="4" fillId="33" borderId="1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DP60"/>
  <sheetViews>
    <sheetView showGridLines="0" tabSelected="1" zoomScalePageLayoutView="0" workbookViewId="0" topLeftCell="A1">
      <selection activeCell="A1" sqref="A1"/>
    </sheetView>
  </sheetViews>
  <sheetFormatPr defaultColWidth="9.57421875" defaultRowHeight="12"/>
  <cols>
    <col min="1" max="1" width="26.57421875" style="1" customWidth="1"/>
    <col min="2" max="2" width="0.71875" style="1" customWidth="1"/>
    <col min="3" max="3" width="13.421875" style="1" customWidth="1"/>
    <col min="4" max="4" width="0.71875" style="1" customWidth="1"/>
    <col min="5" max="5" width="12.421875" style="1" customWidth="1"/>
    <col min="6" max="6" width="0.71875" style="1" customWidth="1"/>
    <col min="7" max="7" width="12.421875" style="1" customWidth="1"/>
    <col min="8" max="8" width="0.71875" style="1" customWidth="1"/>
    <col min="9" max="9" width="12.421875" style="1" customWidth="1"/>
    <col min="10" max="10" width="0.71875" style="1" customWidth="1"/>
    <col min="11" max="11" width="12.421875" style="1" customWidth="1"/>
    <col min="12" max="12" width="0.71875" style="1" customWidth="1"/>
    <col min="13" max="13" width="12.421875" style="1" customWidth="1"/>
    <col min="14" max="14" width="0.71875" style="1" customWidth="1"/>
    <col min="15" max="15" width="12.421875" style="1" customWidth="1"/>
    <col min="16" max="16" width="0.71875" style="1" customWidth="1"/>
    <col min="17" max="17" width="12.421875" style="1" customWidth="1"/>
    <col min="18" max="18" width="0.71875" style="1" customWidth="1"/>
    <col min="19" max="19" width="10.00390625" style="1" customWidth="1"/>
    <col min="20" max="20" width="0.71875" style="1" customWidth="1"/>
    <col min="21" max="21" width="13.57421875" style="1" customWidth="1"/>
    <col min="22" max="22" width="0.71875" style="1" customWidth="1"/>
    <col min="23" max="23" width="13.421875" style="1" customWidth="1"/>
    <col min="24" max="28" width="9.57421875" style="1" customWidth="1"/>
    <col min="29" max="16384" width="9.57421875" style="2" customWidth="1"/>
  </cols>
  <sheetData>
    <row r="1" ht="12.75" thickBot="1"/>
    <row r="2" spans="1:28" s="7" customFormat="1" ht="10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6"/>
      <c r="Y2" s="6"/>
      <c r="Z2" s="6"/>
      <c r="AA2" s="6"/>
      <c r="AB2" s="6"/>
    </row>
    <row r="3" spans="1:28" s="9" customFormat="1" ht="12">
      <c r="A3" s="78" t="s">
        <v>64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"/>
      <c r="Y3" s="8"/>
      <c r="Z3" s="8"/>
      <c r="AA3" s="8"/>
      <c r="AB3" s="8"/>
    </row>
    <row r="4" spans="1:28" s="9" customFormat="1" ht="12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8"/>
      <c r="Y4" s="8"/>
      <c r="Z4" s="8"/>
      <c r="AA4" s="8"/>
      <c r="AB4" s="8"/>
    </row>
    <row r="5" spans="1:28" s="9" customFormat="1" ht="8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4"/>
      <c r="W5" s="16"/>
      <c r="X5" s="8"/>
      <c r="Y5" s="8"/>
      <c r="Z5" s="8"/>
      <c r="AA5" s="8"/>
      <c r="AB5" s="8"/>
    </row>
    <row r="6" spans="1:28" s="9" customFormat="1" ht="12">
      <c r="A6" s="78" t="s">
        <v>90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"/>
      <c r="Y6" s="8"/>
      <c r="Z6" s="8"/>
      <c r="AA6" s="8"/>
      <c r="AB6" s="8"/>
    </row>
    <row r="7" spans="1:28" s="9" customFormat="1" ht="12">
      <c r="A7" s="78" t="s">
        <v>88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  <c r="X7" s="8"/>
      <c r="Y7" s="8"/>
      <c r="Z7" s="8"/>
      <c r="AA7" s="8"/>
      <c r="AB7" s="8"/>
    </row>
    <row r="8" spans="1:28" s="7" customFormat="1" ht="10.5" customHeight="1" thickBo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6"/>
      <c r="Y8" s="6"/>
      <c r="Z8" s="6"/>
      <c r="AA8" s="6"/>
      <c r="AB8" s="6"/>
    </row>
    <row r="9" spans="1:23" ht="12">
      <c r="A9" s="20"/>
      <c r="B9" s="21" t="s">
        <v>15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2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2:23" ht="13.5" customHeight="1">
      <c r="B11" s="21" t="s">
        <v>15</v>
      </c>
      <c r="C11" s="22" t="s">
        <v>2</v>
      </c>
      <c r="D11" s="22"/>
      <c r="E11" s="23"/>
      <c r="F11" s="23"/>
      <c r="G11" s="23"/>
      <c r="H11" s="23"/>
      <c r="I11" s="23"/>
      <c r="J11" s="23"/>
      <c r="K11" s="23"/>
      <c r="L11" s="23"/>
      <c r="M11" s="24" t="s">
        <v>3</v>
      </c>
      <c r="N11" s="24"/>
      <c r="O11" s="23"/>
      <c r="P11" s="23"/>
      <c r="Q11" s="23"/>
      <c r="R11" s="23"/>
      <c r="S11" s="23"/>
      <c r="T11" s="23"/>
      <c r="U11" s="23"/>
      <c r="W11" s="22"/>
    </row>
    <row r="12" spans="2:23" ht="13.5" customHeight="1">
      <c r="B12" s="21" t="s">
        <v>15</v>
      </c>
      <c r="K12" s="22"/>
      <c r="L12" s="22"/>
      <c r="M12" s="22"/>
      <c r="N12" s="22"/>
      <c r="O12" s="22"/>
      <c r="P12" s="22"/>
      <c r="S12" s="22" t="s">
        <v>0</v>
      </c>
      <c r="T12" s="22"/>
      <c r="W12" s="22" t="s">
        <v>2</v>
      </c>
    </row>
    <row r="13" spans="2:23" ht="13.5" customHeight="1">
      <c r="B13" s="21" t="s">
        <v>15</v>
      </c>
      <c r="C13" s="22" t="s">
        <v>76</v>
      </c>
      <c r="I13" s="22" t="s">
        <v>5</v>
      </c>
      <c r="J13" s="22"/>
      <c r="K13" s="22" t="s">
        <v>78</v>
      </c>
      <c r="L13" s="22"/>
      <c r="M13" s="22" t="s">
        <v>79</v>
      </c>
      <c r="N13" s="22"/>
      <c r="O13" s="22" t="s">
        <v>80</v>
      </c>
      <c r="P13" s="22"/>
      <c r="S13" s="22"/>
      <c r="T13" s="22"/>
      <c r="W13" s="22" t="s">
        <v>4</v>
      </c>
    </row>
    <row r="14" spans="2:23" ht="13.5" customHeight="1">
      <c r="B14" s="21" t="s">
        <v>15</v>
      </c>
      <c r="C14" s="24" t="s">
        <v>77</v>
      </c>
      <c r="D14" s="58"/>
      <c r="E14" s="24" t="s">
        <v>6</v>
      </c>
      <c r="F14" s="59"/>
      <c r="G14" s="24" t="s">
        <v>7</v>
      </c>
      <c r="H14" s="59"/>
      <c r="I14" s="24" t="s">
        <v>8</v>
      </c>
      <c r="J14" s="59"/>
      <c r="K14" s="24" t="s">
        <v>9</v>
      </c>
      <c r="L14" s="59"/>
      <c r="M14" s="24" t="s">
        <v>10</v>
      </c>
      <c r="N14" s="59"/>
      <c r="O14" s="24" t="s">
        <v>11</v>
      </c>
      <c r="P14" s="59"/>
      <c r="Q14" s="24" t="s">
        <v>12</v>
      </c>
      <c r="R14" s="59"/>
      <c r="S14" s="24" t="s">
        <v>81</v>
      </c>
      <c r="T14" s="59"/>
      <c r="U14" s="24" t="s">
        <v>13</v>
      </c>
      <c r="V14" s="59"/>
      <c r="W14" s="24" t="s">
        <v>3</v>
      </c>
    </row>
    <row r="15" ht="13.5" customHeight="1">
      <c r="B15" s="21" t="s">
        <v>15</v>
      </c>
    </row>
    <row r="16" ht="13.5" customHeight="1">
      <c r="B16" s="21" t="s">
        <v>15</v>
      </c>
    </row>
    <row r="17" spans="1:120" s="26" customFormat="1" ht="13.5" customHeight="1">
      <c r="A17" s="46" t="s">
        <v>14</v>
      </c>
      <c r="B17" s="60" t="s">
        <v>15</v>
      </c>
      <c r="C17" s="46" t="s">
        <v>15</v>
      </c>
      <c r="D17" s="46"/>
      <c r="E17" s="46" t="s">
        <v>15</v>
      </c>
      <c r="F17" s="46"/>
      <c r="G17" s="46" t="s">
        <v>15</v>
      </c>
      <c r="H17" s="46"/>
      <c r="I17" s="46" t="s">
        <v>15</v>
      </c>
      <c r="J17" s="46"/>
      <c r="K17" s="46" t="s">
        <v>15</v>
      </c>
      <c r="L17" s="46"/>
      <c r="M17" s="46" t="s">
        <v>15</v>
      </c>
      <c r="N17" s="46"/>
      <c r="O17" s="46" t="s">
        <v>15</v>
      </c>
      <c r="P17" s="46"/>
      <c r="Q17" s="46" t="s">
        <v>15</v>
      </c>
      <c r="R17" s="46"/>
      <c r="S17" s="46" t="s">
        <v>15</v>
      </c>
      <c r="T17" s="46"/>
      <c r="U17" s="46" t="s">
        <v>15</v>
      </c>
      <c r="V17" s="46"/>
      <c r="W17" s="46" t="s">
        <v>15</v>
      </c>
      <c r="X17" s="46"/>
      <c r="Y17" s="46"/>
      <c r="Z17" s="46"/>
      <c r="AA17" s="46"/>
      <c r="AB17" s="46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</row>
    <row r="18" spans="1:120" ht="13.5" customHeight="1">
      <c r="A18" s="46" t="s">
        <v>30</v>
      </c>
      <c r="B18" s="60" t="s">
        <v>15</v>
      </c>
      <c r="C18" s="64">
        <v>0</v>
      </c>
      <c r="D18" s="64"/>
      <c r="E18" s="64">
        <v>834239</v>
      </c>
      <c r="F18" s="64"/>
      <c r="G18" s="64">
        <v>643727</v>
      </c>
      <c r="H18" s="64"/>
      <c r="I18" s="64">
        <v>407745</v>
      </c>
      <c r="J18" s="64"/>
      <c r="K18" s="64">
        <v>1780130</v>
      </c>
      <c r="L18" s="64"/>
      <c r="M18" s="64">
        <v>159370</v>
      </c>
      <c r="N18" s="64"/>
      <c r="O18" s="64">
        <v>0</v>
      </c>
      <c r="P18" s="64"/>
      <c r="Q18" s="64">
        <v>0</v>
      </c>
      <c r="R18" s="64"/>
      <c r="S18" s="64">
        <v>46007</v>
      </c>
      <c r="T18" s="64"/>
      <c r="U18" s="64">
        <f aca="true" t="shared" si="0" ref="U18:U24">SUM(E18:S18)</f>
        <v>3871218</v>
      </c>
      <c r="V18" s="64"/>
      <c r="W18" s="64">
        <f aca="true" t="shared" si="1" ref="W18:W24">C18-U18</f>
        <v>-3871218</v>
      </c>
      <c r="X18" s="46"/>
      <c r="Y18" s="46"/>
      <c r="Z18" s="46"/>
      <c r="AA18" s="46"/>
      <c r="AB18" s="46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</row>
    <row r="19" spans="1:120" s="26" customFormat="1" ht="13.5" customHeight="1">
      <c r="A19" s="46" t="s">
        <v>63</v>
      </c>
      <c r="B19" s="60" t="s">
        <v>15</v>
      </c>
      <c r="C19" s="61">
        <v>0</v>
      </c>
      <c r="D19" s="61"/>
      <c r="E19" s="61">
        <v>0</v>
      </c>
      <c r="F19" s="61"/>
      <c r="G19" s="61">
        <v>0</v>
      </c>
      <c r="H19" s="61"/>
      <c r="I19" s="61">
        <v>0</v>
      </c>
      <c r="J19" s="61"/>
      <c r="K19" s="61">
        <v>892907</v>
      </c>
      <c r="L19" s="61"/>
      <c r="M19" s="61">
        <v>0</v>
      </c>
      <c r="N19" s="61"/>
      <c r="O19" s="61">
        <v>0</v>
      </c>
      <c r="P19" s="61"/>
      <c r="Q19" s="61">
        <v>0</v>
      </c>
      <c r="R19" s="61"/>
      <c r="S19" s="61">
        <v>0</v>
      </c>
      <c r="T19" s="61"/>
      <c r="U19" s="61">
        <f t="shared" si="0"/>
        <v>892907</v>
      </c>
      <c r="V19" s="61"/>
      <c r="W19" s="61">
        <f>C19-U19</f>
        <v>-892907</v>
      </c>
      <c r="X19" s="61"/>
      <c r="Y19" s="61"/>
      <c r="Z19" s="61"/>
      <c r="AA19" s="46"/>
      <c r="AB19" s="46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</row>
    <row r="20" spans="1:28" s="48" customFormat="1" ht="13.5" customHeight="1">
      <c r="A20" s="46" t="s">
        <v>85</v>
      </c>
      <c r="B20" s="60"/>
      <c r="C20" s="61">
        <v>0</v>
      </c>
      <c r="D20" s="61"/>
      <c r="E20" s="61">
        <v>0</v>
      </c>
      <c r="F20" s="61"/>
      <c r="G20" s="61">
        <v>0</v>
      </c>
      <c r="H20" s="61"/>
      <c r="I20" s="61">
        <v>0</v>
      </c>
      <c r="J20" s="61"/>
      <c r="K20" s="61">
        <v>-3867115</v>
      </c>
      <c r="L20" s="61"/>
      <c r="M20" s="61">
        <v>0</v>
      </c>
      <c r="N20" s="61"/>
      <c r="O20" s="61">
        <v>0</v>
      </c>
      <c r="P20" s="61"/>
      <c r="Q20" s="61">
        <v>0</v>
      </c>
      <c r="R20" s="61"/>
      <c r="S20" s="61">
        <v>0</v>
      </c>
      <c r="T20" s="61"/>
      <c r="U20" s="61">
        <f t="shared" si="0"/>
        <v>-3867115</v>
      </c>
      <c r="V20" s="61"/>
      <c r="W20" s="61">
        <f>C20-U20</f>
        <v>3867115</v>
      </c>
      <c r="X20" s="61"/>
      <c r="Y20" s="61"/>
      <c r="Z20" s="61"/>
      <c r="AA20" s="46"/>
      <c r="AB20" s="46"/>
    </row>
    <row r="21" spans="1:120" s="26" customFormat="1" ht="13.5" customHeight="1">
      <c r="A21" s="46" t="s">
        <v>32</v>
      </c>
      <c r="B21" s="60" t="s">
        <v>15</v>
      </c>
      <c r="C21" s="61">
        <v>800539</v>
      </c>
      <c r="D21" s="61"/>
      <c r="E21" s="61">
        <v>0</v>
      </c>
      <c r="F21" s="61"/>
      <c r="G21" s="61">
        <v>0</v>
      </c>
      <c r="H21" s="61"/>
      <c r="I21" s="61">
        <v>0</v>
      </c>
      <c r="J21" s="61"/>
      <c r="K21" s="61">
        <v>0</v>
      </c>
      <c r="L21" s="61"/>
      <c r="M21" s="61">
        <v>0</v>
      </c>
      <c r="N21" s="61"/>
      <c r="O21" s="61">
        <v>0</v>
      </c>
      <c r="P21" s="61"/>
      <c r="Q21" s="61">
        <v>0</v>
      </c>
      <c r="R21" s="61"/>
      <c r="S21" s="61">
        <v>0</v>
      </c>
      <c r="T21" s="61"/>
      <c r="U21" s="61">
        <f t="shared" si="0"/>
        <v>0</v>
      </c>
      <c r="V21" s="61"/>
      <c r="W21" s="61">
        <f t="shared" si="1"/>
        <v>800539</v>
      </c>
      <c r="X21" s="61"/>
      <c r="Y21" s="61"/>
      <c r="Z21" s="61"/>
      <c r="AA21" s="46"/>
      <c r="AB21" s="4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pans="1:28" s="48" customFormat="1" ht="13.5" customHeight="1">
      <c r="A22" s="46" t="s">
        <v>33</v>
      </c>
      <c r="B22" s="60" t="s">
        <v>15</v>
      </c>
      <c r="C22" s="61">
        <v>0</v>
      </c>
      <c r="D22" s="61"/>
      <c r="E22" s="61">
        <v>1841</v>
      </c>
      <c r="F22" s="61"/>
      <c r="G22" s="61">
        <v>957410</v>
      </c>
      <c r="H22" s="61"/>
      <c r="I22" s="61">
        <v>285556</v>
      </c>
      <c r="J22" s="61"/>
      <c r="K22" s="61">
        <v>-182168</v>
      </c>
      <c r="L22" s="61"/>
      <c r="M22" s="61">
        <v>0</v>
      </c>
      <c r="N22" s="61"/>
      <c r="O22" s="61">
        <v>-1073706</v>
      </c>
      <c r="P22" s="61"/>
      <c r="Q22" s="61">
        <v>3576</v>
      </c>
      <c r="R22" s="61"/>
      <c r="S22" s="61">
        <v>7491</v>
      </c>
      <c r="T22" s="61"/>
      <c r="U22" s="61">
        <f t="shared" si="0"/>
        <v>0</v>
      </c>
      <c r="V22" s="61"/>
      <c r="W22" s="61">
        <f t="shared" si="1"/>
        <v>0</v>
      </c>
      <c r="X22" s="61"/>
      <c r="Y22" s="61"/>
      <c r="Z22" s="61"/>
      <c r="AA22" s="46"/>
      <c r="AB22" s="46"/>
    </row>
    <row r="23" spans="1:120" s="26" customFormat="1" ht="13.5" customHeight="1">
      <c r="A23" s="46" t="s">
        <v>34</v>
      </c>
      <c r="B23" s="60" t="s">
        <v>15</v>
      </c>
      <c r="C23" s="61">
        <v>219432</v>
      </c>
      <c r="D23" s="61"/>
      <c r="E23" s="61">
        <v>0</v>
      </c>
      <c r="F23" s="61"/>
      <c r="G23" s="61">
        <v>0</v>
      </c>
      <c r="H23" s="61"/>
      <c r="I23" s="61">
        <v>0</v>
      </c>
      <c r="J23" s="61"/>
      <c r="K23" s="61">
        <v>0</v>
      </c>
      <c r="L23" s="61"/>
      <c r="M23" s="61">
        <v>0</v>
      </c>
      <c r="N23" s="61"/>
      <c r="O23" s="61">
        <v>0</v>
      </c>
      <c r="P23" s="61"/>
      <c r="Q23" s="61">
        <v>0</v>
      </c>
      <c r="R23" s="61"/>
      <c r="S23" s="61">
        <v>0</v>
      </c>
      <c r="T23" s="61"/>
      <c r="U23" s="61">
        <f t="shared" si="0"/>
        <v>0</v>
      </c>
      <c r="V23" s="61"/>
      <c r="W23" s="61">
        <f t="shared" si="1"/>
        <v>219432</v>
      </c>
      <c r="X23" s="61"/>
      <c r="Y23" s="61"/>
      <c r="Z23" s="61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pans="1:28" s="48" customFormat="1" ht="13.5" customHeight="1">
      <c r="A24" s="46" t="s">
        <v>31</v>
      </c>
      <c r="B24" s="60" t="s">
        <v>15</v>
      </c>
      <c r="C24" s="61">
        <v>194420</v>
      </c>
      <c r="D24" s="61"/>
      <c r="E24" s="61">
        <v>131295</v>
      </c>
      <c r="F24" s="61"/>
      <c r="G24" s="61">
        <v>12626</v>
      </c>
      <c r="H24" s="61"/>
      <c r="I24" s="61">
        <v>36762</v>
      </c>
      <c r="J24" s="61"/>
      <c r="K24" s="61">
        <v>136698</v>
      </c>
      <c r="L24" s="61"/>
      <c r="M24" s="61">
        <v>0</v>
      </c>
      <c r="N24" s="61"/>
      <c r="O24" s="61">
        <v>0</v>
      </c>
      <c r="P24" s="61"/>
      <c r="Q24" s="61">
        <v>0</v>
      </c>
      <c r="R24" s="61"/>
      <c r="S24" s="61">
        <v>0</v>
      </c>
      <c r="T24" s="61"/>
      <c r="U24" s="61">
        <f t="shared" si="0"/>
        <v>317381</v>
      </c>
      <c r="V24" s="61"/>
      <c r="W24" s="61">
        <f t="shared" si="1"/>
        <v>-122961</v>
      </c>
      <c r="X24" s="61"/>
      <c r="Y24" s="61"/>
      <c r="Z24" s="61"/>
      <c r="AA24" s="46"/>
      <c r="AB24" s="46"/>
    </row>
    <row r="25" spans="1:120" s="26" customFormat="1" ht="13.5" customHeight="1">
      <c r="A25" s="46" t="s">
        <v>72</v>
      </c>
      <c r="B25" s="60" t="s">
        <v>15</v>
      </c>
      <c r="C25" s="68">
        <f>SUM(C18:C24)</f>
        <v>1214391</v>
      </c>
      <c r="D25" s="61"/>
      <c r="E25" s="68">
        <f>SUM(E18:E24)</f>
        <v>967375</v>
      </c>
      <c r="F25" s="61"/>
      <c r="G25" s="68">
        <f>SUM(G18:G24)</f>
        <v>1613763</v>
      </c>
      <c r="H25" s="61"/>
      <c r="I25" s="68">
        <f>SUM(I18:I24)</f>
        <v>730063</v>
      </c>
      <c r="J25" s="61"/>
      <c r="K25" s="68">
        <f>SUM(K18:K24)</f>
        <v>-1239548</v>
      </c>
      <c r="L25" s="61"/>
      <c r="M25" s="68">
        <f>SUM(M18:M24)</f>
        <v>159370</v>
      </c>
      <c r="N25" s="61"/>
      <c r="O25" s="68">
        <f>SUM(O18:O24)</f>
        <v>-1073706</v>
      </c>
      <c r="P25" s="61"/>
      <c r="Q25" s="68">
        <f>SUM(Q18:Q24)</f>
        <v>3576</v>
      </c>
      <c r="R25" s="61"/>
      <c r="S25" s="68">
        <f>SUM(S18:S24)</f>
        <v>53498</v>
      </c>
      <c r="T25" s="61"/>
      <c r="U25" s="68">
        <f>SUM(U18:U24)</f>
        <v>1214391</v>
      </c>
      <c r="V25" s="61"/>
      <c r="W25" s="68">
        <f>SUM(W18:W24)</f>
        <v>0</v>
      </c>
      <c r="X25" s="61"/>
      <c r="Y25" s="61"/>
      <c r="Z25" s="61"/>
      <c r="AA25" s="46"/>
      <c r="AB25" s="46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</row>
    <row r="26" spans="1:28" s="48" customFormat="1" ht="13.5" customHeight="1">
      <c r="A26" s="46"/>
      <c r="B26" s="60" t="s">
        <v>15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61"/>
      <c r="X26" s="46"/>
      <c r="Y26" s="46"/>
      <c r="Z26" s="46"/>
      <c r="AA26" s="46"/>
      <c r="AB26" s="46"/>
    </row>
    <row r="27" spans="1:120" s="26" customFormat="1" ht="13.5" customHeight="1">
      <c r="A27" s="46" t="s">
        <v>16</v>
      </c>
      <c r="B27" s="60" t="s">
        <v>15</v>
      </c>
      <c r="C27" s="46" t="s">
        <v>15</v>
      </c>
      <c r="D27" s="46"/>
      <c r="E27" s="46" t="s">
        <v>15</v>
      </c>
      <c r="F27" s="46"/>
      <c r="G27" s="46" t="s">
        <v>15</v>
      </c>
      <c r="H27" s="46"/>
      <c r="I27" s="46" t="s">
        <v>15</v>
      </c>
      <c r="J27" s="46"/>
      <c r="K27" s="46" t="s">
        <v>15</v>
      </c>
      <c r="L27" s="46"/>
      <c r="M27" s="46" t="s">
        <v>15</v>
      </c>
      <c r="N27" s="46"/>
      <c r="O27" s="46" t="s">
        <v>15</v>
      </c>
      <c r="P27" s="46"/>
      <c r="Q27" s="46" t="s">
        <v>15</v>
      </c>
      <c r="R27" s="46"/>
      <c r="S27" s="46" t="s">
        <v>15</v>
      </c>
      <c r="T27" s="46"/>
      <c r="U27" s="47" t="s">
        <v>15</v>
      </c>
      <c r="V27" s="47"/>
      <c r="W27" s="61" t="s">
        <v>15</v>
      </c>
      <c r="X27" s="46"/>
      <c r="Y27" s="46"/>
      <c r="Z27" s="46"/>
      <c r="AA27" s="46"/>
      <c r="AB27" s="46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</row>
    <row r="28" spans="1:28" s="48" customFormat="1" ht="13.5" customHeight="1">
      <c r="A28" s="46" t="s">
        <v>35</v>
      </c>
      <c r="B28" s="60" t="s">
        <v>15</v>
      </c>
      <c r="C28" s="61">
        <v>803155</v>
      </c>
      <c r="D28" s="46"/>
      <c r="E28" s="61">
        <v>11783</v>
      </c>
      <c r="F28" s="61"/>
      <c r="G28" s="61">
        <v>167507</v>
      </c>
      <c r="H28" s="61"/>
      <c r="I28" s="61">
        <v>34984</v>
      </c>
      <c r="J28" s="61"/>
      <c r="K28" s="61">
        <v>206958</v>
      </c>
      <c r="L28" s="61"/>
      <c r="M28" s="61">
        <v>0</v>
      </c>
      <c r="N28" s="61"/>
      <c r="O28" s="61">
        <v>83147</v>
      </c>
      <c r="P28" s="61"/>
      <c r="Q28" s="61">
        <v>197263</v>
      </c>
      <c r="R28" s="61"/>
      <c r="S28" s="61">
        <v>0</v>
      </c>
      <c r="T28" s="61"/>
      <c r="U28" s="61">
        <f>SUM(E28:S28)</f>
        <v>701642</v>
      </c>
      <c r="V28" s="61"/>
      <c r="W28" s="61">
        <f>C28-U28</f>
        <v>101513</v>
      </c>
      <c r="X28" s="46"/>
      <c r="Y28" s="46"/>
      <c r="Z28" s="46"/>
      <c r="AA28" s="46"/>
      <c r="AB28" s="46"/>
    </row>
    <row r="29" spans="1:120" s="26" customFormat="1" ht="13.5" customHeight="1">
      <c r="A29" s="46" t="s">
        <v>82</v>
      </c>
      <c r="B29" s="60" t="s">
        <v>15</v>
      </c>
      <c r="C29" s="61">
        <v>597668</v>
      </c>
      <c r="D29" s="46"/>
      <c r="E29" s="61">
        <v>10870</v>
      </c>
      <c r="F29" s="61"/>
      <c r="G29" s="61">
        <v>87710</v>
      </c>
      <c r="H29" s="61"/>
      <c r="I29" s="61">
        <v>23761</v>
      </c>
      <c r="J29" s="61"/>
      <c r="K29" s="61">
        <v>148833</v>
      </c>
      <c r="L29" s="61"/>
      <c r="M29" s="61">
        <v>0</v>
      </c>
      <c r="N29" s="61"/>
      <c r="O29" s="61">
        <v>70630</v>
      </c>
      <c r="P29" s="61"/>
      <c r="Q29" s="61">
        <v>121856</v>
      </c>
      <c r="R29" s="61"/>
      <c r="S29" s="61">
        <v>0</v>
      </c>
      <c r="T29" s="61"/>
      <c r="U29" s="61">
        <f>SUM(E29:S29)</f>
        <v>463660</v>
      </c>
      <c r="V29" s="61"/>
      <c r="W29" s="61">
        <f>C29-U29</f>
        <v>134008</v>
      </c>
      <c r="X29" s="46"/>
      <c r="Y29" s="46"/>
      <c r="Z29" s="46"/>
      <c r="AA29" s="46"/>
      <c r="AB29" s="46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</row>
    <row r="30" spans="1:28" s="48" customFormat="1" ht="13.5" customHeight="1">
      <c r="A30" s="46" t="s">
        <v>83</v>
      </c>
      <c r="B30" s="60" t="s">
        <v>15</v>
      </c>
      <c r="C30" s="61">
        <v>0</v>
      </c>
      <c r="D30" s="46"/>
      <c r="E30" s="61">
        <v>0</v>
      </c>
      <c r="F30" s="61"/>
      <c r="G30" s="61">
        <v>82</v>
      </c>
      <c r="H30" s="61"/>
      <c r="I30" s="61">
        <v>34</v>
      </c>
      <c r="J30" s="61"/>
      <c r="K30" s="61">
        <v>7363</v>
      </c>
      <c r="L30" s="61"/>
      <c r="M30" s="61">
        <v>64282</v>
      </c>
      <c r="N30" s="61"/>
      <c r="O30" s="61">
        <v>3641</v>
      </c>
      <c r="P30" s="61"/>
      <c r="Q30" s="61">
        <v>12559</v>
      </c>
      <c r="R30" s="61"/>
      <c r="S30" s="61">
        <v>0</v>
      </c>
      <c r="T30" s="61"/>
      <c r="U30" s="61">
        <f>SUM(E30:S30)</f>
        <v>87961</v>
      </c>
      <c r="V30" s="61"/>
      <c r="W30" s="61">
        <f>C30-U30</f>
        <v>-87961</v>
      </c>
      <c r="X30" s="46"/>
      <c r="Y30" s="46"/>
      <c r="Z30" s="46"/>
      <c r="AA30" s="46"/>
      <c r="AB30" s="46"/>
    </row>
    <row r="31" spans="1:120" s="26" customFormat="1" ht="13.5" customHeight="1">
      <c r="A31" s="46" t="s">
        <v>47</v>
      </c>
      <c r="B31" s="60" t="s">
        <v>15</v>
      </c>
      <c r="C31" s="61">
        <v>598311</v>
      </c>
      <c r="D31" s="46"/>
      <c r="E31" s="61">
        <v>18342</v>
      </c>
      <c r="F31" s="61"/>
      <c r="G31" s="61">
        <v>177779</v>
      </c>
      <c r="H31" s="61"/>
      <c r="I31" s="61">
        <v>39279</v>
      </c>
      <c r="J31" s="61"/>
      <c r="K31" s="61">
        <v>169392</v>
      </c>
      <c r="L31" s="61"/>
      <c r="M31" s="61">
        <v>0</v>
      </c>
      <c r="N31" s="61"/>
      <c r="O31" s="61">
        <v>70390</v>
      </c>
      <c r="P31" s="61"/>
      <c r="Q31" s="61">
        <v>158229</v>
      </c>
      <c r="R31" s="61"/>
      <c r="S31" s="61">
        <v>0</v>
      </c>
      <c r="T31" s="61"/>
      <c r="U31" s="61">
        <f>SUM(E31:S31)</f>
        <v>633411</v>
      </c>
      <c r="V31" s="61"/>
      <c r="W31" s="61">
        <f>C31-U31</f>
        <v>-35100</v>
      </c>
      <c r="X31" s="46"/>
      <c r="Y31" s="46"/>
      <c r="Z31" s="46"/>
      <c r="AA31" s="46"/>
      <c r="AB31" s="46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</row>
    <row r="32" spans="1:28" s="48" customFormat="1" ht="13.5" customHeight="1">
      <c r="A32" s="46" t="s">
        <v>71</v>
      </c>
      <c r="B32" s="60" t="s">
        <v>15</v>
      </c>
      <c r="C32" s="61">
        <v>4043735</v>
      </c>
      <c r="D32" s="46"/>
      <c r="E32" s="61">
        <v>49118</v>
      </c>
      <c r="F32" s="61"/>
      <c r="G32" s="61">
        <v>345464</v>
      </c>
      <c r="H32" s="61"/>
      <c r="I32" s="61">
        <v>89340</v>
      </c>
      <c r="J32" s="61"/>
      <c r="K32" s="61">
        <v>983058</v>
      </c>
      <c r="L32" s="61"/>
      <c r="M32" s="61">
        <v>1423619</v>
      </c>
      <c r="N32" s="61"/>
      <c r="O32" s="61">
        <v>376487</v>
      </c>
      <c r="P32" s="61"/>
      <c r="Q32" s="61">
        <v>228373</v>
      </c>
      <c r="R32" s="61"/>
      <c r="S32" s="61">
        <v>0</v>
      </c>
      <c r="T32" s="61"/>
      <c r="U32" s="61">
        <f>SUM(E32:S32)</f>
        <v>3495459</v>
      </c>
      <c r="V32" s="61"/>
      <c r="W32" s="61">
        <f>C32-U32</f>
        <v>548276</v>
      </c>
      <c r="X32" s="46"/>
      <c r="Y32" s="46"/>
      <c r="Z32" s="46"/>
      <c r="AA32" s="46"/>
      <c r="AB32" s="46"/>
    </row>
    <row r="33" spans="1:120" s="26" customFormat="1" ht="13.5" customHeight="1">
      <c r="A33" s="46" t="s">
        <v>37</v>
      </c>
      <c r="B33" s="60" t="s">
        <v>15</v>
      </c>
      <c r="C33" s="61">
        <v>1522858</v>
      </c>
      <c r="D33" s="46"/>
      <c r="E33" s="61">
        <v>23927</v>
      </c>
      <c r="F33" s="61"/>
      <c r="G33" s="61">
        <v>191455</v>
      </c>
      <c r="H33" s="61"/>
      <c r="I33" s="61">
        <v>41518</v>
      </c>
      <c r="J33" s="61"/>
      <c r="K33" s="61">
        <v>375878</v>
      </c>
      <c r="L33" s="61"/>
      <c r="M33" s="61">
        <v>74749</v>
      </c>
      <c r="N33" s="61"/>
      <c r="O33" s="61">
        <v>135352</v>
      </c>
      <c r="P33" s="61"/>
      <c r="Q33" s="61">
        <v>172316</v>
      </c>
      <c r="R33" s="61"/>
      <c r="S33" s="61">
        <v>0</v>
      </c>
      <c r="T33" s="61"/>
      <c r="U33" s="61">
        <f aca="true" t="shared" si="2" ref="U33:U47">SUM(E33:S33)</f>
        <v>1015195</v>
      </c>
      <c r="V33" s="61"/>
      <c r="W33" s="61">
        <f aca="true" t="shared" si="3" ref="W33:W47">C33-U33</f>
        <v>507663</v>
      </c>
      <c r="X33" s="46"/>
      <c r="Y33" s="46"/>
      <c r="Z33" s="46"/>
      <c r="AA33" s="46"/>
      <c r="AB33" s="46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</row>
    <row r="34" spans="1:28" s="48" customFormat="1" ht="13.5" customHeight="1">
      <c r="A34" s="46" t="s">
        <v>36</v>
      </c>
      <c r="B34" s="60" t="s">
        <v>15</v>
      </c>
      <c r="C34" s="61">
        <v>869079</v>
      </c>
      <c r="D34" s="46"/>
      <c r="E34" s="61">
        <v>15824</v>
      </c>
      <c r="F34" s="61"/>
      <c r="G34" s="61">
        <v>137405</v>
      </c>
      <c r="H34" s="61"/>
      <c r="I34" s="61">
        <v>29957</v>
      </c>
      <c r="J34" s="61"/>
      <c r="K34" s="61">
        <v>234657</v>
      </c>
      <c r="L34" s="61"/>
      <c r="M34" s="61">
        <v>0</v>
      </c>
      <c r="N34" s="61"/>
      <c r="O34" s="61">
        <v>80475</v>
      </c>
      <c r="P34" s="61"/>
      <c r="Q34" s="61">
        <v>139443</v>
      </c>
      <c r="R34" s="61"/>
      <c r="S34" s="61">
        <v>0</v>
      </c>
      <c r="T34" s="61"/>
      <c r="U34" s="61">
        <f t="shared" si="2"/>
        <v>637761</v>
      </c>
      <c r="V34" s="61"/>
      <c r="W34" s="61">
        <f t="shared" si="3"/>
        <v>231318</v>
      </c>
      <c r="X34" s="46"/>
      <c r="Y34" s="46"/>
      <c r="Z34" s="46"/>
      <c r="AA34" s="46"/>
      <c r="AB34" s="46"/>
    </row>
    <row r="35" spans="1:120" s="26" customFormat="1" ht="13.5" customHeight="1">
      <c r="A35" s="46" t="s">
        <v>43</v>
      </c>
      <c r="B35" s="60" t="s">
        <v>15</v>
      </c>
      <c r="C35" s="61">
        <v>0</v>
      </c>
      <c r="D35" s="46"/>
      <c r="E35" s="61">
        <v>0</v>
      </c>
      <c r="F35" s="61"/>
      <c r="G35" s="61">
        <v>0</v>
      </c>
      <c r="H35" s="61"/>
      <c r="I35" s="61">
        <v>0</v>
      </c>
      <c r="J35" s="61"/>
      <c r="K35" s="61">
        <v>0</v>
      </c>
      <c r="L35" s="61"/>
      <c r="M35" s="61">
        <v>162150</v>
      </c>
      <c r="N35" s="61"/>
      <c r="O35" s="61">
        <v>0</v>
      </c>
      <c r="P35" s="61"/>
      <c r="Q35" s="61">
        <v>0</v>
      </c>
      <c r="R35" s="61"/>
      <c r="S35" s="61">
        <v>0</v>
      </c>
      <c r="T35" s="61"/>
      <c r="U35" s="61">
        <f t="shared" si="2"/>
        <v>162150</v>
      </c>
      <c r="V35" s="61"/>
      <c r="W35" s="61">
        <f t="shared" si="3"/>
        <v>-162150</v>
      </c>
      <c r="X35" s="46"/>
      <c r="Y35" s="46"/>
      <c r="Z35" s="46"/>
      <c r="AA35" s="46"/>
      <c r="AB35" s="46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pans="1:28" s="48" customFormat="1" ht="13.5" customHeight="1">
      <c r="A36" s="46" t="s">
        <v>40</v>
      </c>
      <c r="B36" s="60" t="s">
        <v>15</v>
      </c>
      <c r="C36" s="61">
        <v>1673909</v>
      </c>
      <c r="D36" s="46"/>
      <c r="E36" s="61">
        <v>31191</v>
      </c>
      <c r="F36" s="61"/>
      <c r="G36" s="61">
        <v>206639</v>
      </c>
      <c r="H36" s="61"/>
      <c r="I36" s="61">
        <v>46859</v>
      </c>
      <c r="J36" s="61"/>
      <c r="K36" s="61">
        <v>436730</v>
      </c>
      <c r="L36" s="61"/>
      <c r="M36" s="61">
        <v>0</v>
      </c>
      <c r="N36" s="61"/>
      <c r="O36" s="61">
        <v>162620</v>
      </c>
      <c r="P36" s="61"/>
      <c r="Q36" s="61">
        <v>375688</v>
      </c>
      <c r="R36" s="61"/>
      <c r="S36" s="61">
        <v>0</v>
      </c>
      <c r="T36" s="61"/>
      <c r="U36" s="61">
        <f t="shared" si="2"/>
        <v>1259727</v>
      </c>
      <c r="V36" s="61"/>
      <c r="W36" s="61">
        <f t="shared" si="3"/>
        <v>414182</v>
      </c>
      <c r="X36" s="46"/>
      <c r="Y36" s="46"/>
      <c r="Z36" s="46"/>
      <c r="AA36" s="46"/>
      <c r="AB36" s="46"/>
    </row>
    <row r="37" spans="1:120" s="26" customFormat="1" ht="13.5" customHeight="1">
      <c r="A37" s="46" t="s">
        <v>46</v>
      </c>
      <c r="B37" s="60" t="s">
        <v>15</v>
      </c>
      <c r="C37" s="61">
        <v>776584</v>
      </c>
      <c r="D37" s="46"/>
      <c r="E37" s="61">
        <v>21651</v>
      </c>
      <c r="F37" s="61"/>
      <c r="G37" s="61">
        <v>104387</v>
      </c>
      <c r="H37" s="61"/>
      <c r="I37" s="61">
        <v>32206</v>
      </c>
      <c r="J37" s="61"/>
      <c r="K37" s="61">
        <v>200145</v>
      </c>
      <c r="L37" s="61"/>
      <c r="M37" s="61">
        <v>0</v>
      </c>
      <c r="N37" s="61"/>
      <c r="O37" s="61">
        <v>80009</v>
      </c>
      <c r="P37" s="61"/>
      <c r="Q37" s="61">
        <v>120458</v>
      </c>
      <c r="R37" s="61"/>
      <c r="S37" s="61">
        <v>0</v>
      </c>
      <c r="T37" s="61"/>
      <c r="U37" s="61">
        <f t="shared" si="2"/>
        <v>558856</v>
      </c>
      <c r="V37" s="61"/>
      <c r="W37" s="61">
        <f t="shared" si="3"/>
        <v>217728</v>
      </c>
      <c r="X37" s="46"/>
      <c r="Y37" s="46"/>
      <c r="Z37" s="46"/>
      <c r="AA37" s="46"/>
      <c r="AB37" s="46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</row>
    <row r="38" spans="1:120" s="26" customFormat="1" ht="13.5" customHeight="1">
      <c r="A38" s="46" t="s">
        <v>87</v>
      </c>
      <c r="B38" s="60"/>
      <c r="C38" s="61">
        <v>231350</v>
      </c>
      <c r="D38" s="46"/>
      <c r="E38" s="61">
        <v>99486</v>
      </c>
      <c r="F38" s="61"/>
      <c r="G38" s="61">
        <v>14284</v>
      </c>
      <c r="H38" s="61"/>
      <c r="I38" s="61">
        <v>31856</v>
      </c>
      <c r="J38" s="61"/>
      <c r="K38" s="61">
        <v>45148</v>
      </c>
      <c r="L38" s="61"/>
      <c r="M38" s="61">
        <v>0</v>
      </c>
      <c r="N38" s="61"/>
      <c r="O38" s="61">
        <v>0</v>
      </c>
      <c r="P38" s="61"/>
      <c r="Q38" s="61">
        <v>0</v>
      </c>
      <c r="R38" s="61"/>
      <c r="S38" s="61">
        <v>0</v>
      </c>
      <c r="T38" s="61"/>
      <c r="U38" s="61">
        <f t="shared" si="2"/>
        <v>190774</v>
      </c>
      <c r="V38" s="61"/>
      <c r="W38" s="61">
        <f t="shared" si="3"/>
        <v>40576</v>
      </c>
      <c r="X38" s="46"/>
      <c r="Y38" s="46"/>
      <c r="Z38" s="46"/>
      <c r="AA38" s="46"/>
      <c r="AB38" s="46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</row>
    <row r="39" spans="1:28" s="48" customFormat="1" ht="13.5" customHeight="1">
      <c r="A39" s="46" t="s">
        <v>45</v>
      </c>
      <c r="B39" s="60" t="s">
        <v>15</v>
      </c>
      <c r="C39" s="61">
        <v>370686</v>
      </c>
      <c r="D39" s="46"/>
      <c r="E39" s="61">
        <v>0</v>
      </c>
      <c r="F39" s="61"/>
      <c r="G39" s="61">
        <v>23493</v>
      </c>
      <c r="H39" s="61"/>
      <c r="I39" s="61">
        <v>-5854</v>
      </c>
      <c r="J39" s="61"/>
      <c r="K39" s="61">
        <v>103890</v>
      </c>
      <c r="L39" s="61"/>
      <c r="M39" s="61">
        <v>43223</v>
      </c>
      <c r="N39" s="61"/>
      <c r="O39" s="61">
        <v>89419</v>
      </c>
      <c r="P39" s="61"/>
      <c r="Q39" s="61">
        <v>210575</v>
      </c>
      <c r="R39" s="61"/>
      <c r="S39" s="61">
        <v>0</v>
      </c>
      <c r="T39" s="61"/>
      <c r="U39" s="61">
        <f t="shared" si="2"/>
        <v>464746</v>
      </c>
      <c r="V39" s="61"/>
      <c r="W39" s="61">
        <f t="shared" si="3"/>
        <v>-94060</v>
      </c>
      <c r="X39" s="46"/>
      <c r="Y39" s="46"/>
      <c r="Z39" s="46"/>
      <c r="AA39" s="46"/>
      <c r="AB39" s="46"/>
    </row>
    <row r="40" spans="1:120" s="26" customFormat="1" ht="13.5" customHeight="1">
      <c r="A40" s="46" t="s">
        <v>41</v>
      </c>
      <c r="B40" s="60" t="s">
        <v>15</v>
      </c>
      <c r="C40" s="61">
        <v>737118</v>
      </c>
      <c r="D40" s="46"/>
      <c r="E40" s="61">
        <v>14305</v>
      </c>
      <c r="F40" s="61"/>
      <c r="G40" s="61">
        <v>80453</v>
      </c>
      <c r="H40" s="61"/>
      <c r="I40" s="61">
        <v>20387</v>
      </c>
      <c r="J40" s="61"/>
      <c r="K40" s="61">
        <v>192669</v>
      </c>
      <c r="L40" s="61"/>
      <c r="M40" s="61">
        <v>0</v>
      </c>
      <c r="N40" s="61"/>
      <c r="O40" s="61">
        <v>83067</v>
      </c>
      <c r="P40" s="61"/>
      <c r="Q40" s="61">
        <v>129418</v>
      </c>
      <c r="R40" s="61"/>
      <c r="S40" s="61">
        <v>0</v>
      </c>
      <c r="T40" s="61"/>
      <c r="U40" s="61">
        <f t="shared" si="2"/>
        <v>520299</v>
      </c>
      <c r="V40" s="61"/>
      <c r="W40" s="61">
        <f t="shared" si="3"/>
        <v>216819</v>
      </c>
      <c r="X40" s="46"/>
      <c r="Y40" s="46"/>
      <c r="Z40" s="46"/>
      <c r="AA40" s="46"/>
      <c r="AB40" s="46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</row>
    <row r="41" spans="1:28" s="48" customFormat="1" ht="13.5" customHeight="1">
      <c r="A41" s="46" t="s">
        <v>38</v>
      </c>
      <c r="B41" s="60" t="s">
        <v>15</v>
      </c>
      <c r="C41" s="61">
        <v>1853523</v>
      </c>
      <c r="D41" s="46"/>
      <c r="E41" s="61">
        <v>28834</v>
      </c>
      <c r="F41" s="61"/>
      <c r="G41" s="61">
        <v>249320</v>
      </c>
      <c r="H41" s="61"/>
      <c r="I41" s="61">
        <v>58505</v>
      </c>
      <c r="J41" s="61"/>
      <c r="K41" s="61">
        <v>476567</v>
      </c>
      <c r="L41" s="61"/>
      <c r="M41" s="61">
        <v>0</v>
      </c>
      <c r="N41" s="61"/>
      <c r="O41" s="61">
        <v>176185</v>
      </c>
      <c r="P41" s="61"/>
      <c r="Q41" s="61">
        <v>297397</v>
      </c>
      <c r="R41" s="61"/>
      <c r="S41" s="61">
        <v>0</v>
      </c>
      <c r="T41" s="61"/>
      <c r="U41" s="61">
        <f t="shared" si="2"/>
        <v>1286808</v>
      </c>
      <c r="V41" s="61"/>
      <c r="W41" s="61">
        <f t="shared" si="3"/>
        <v>566715</v>
      </c>
      <c r="X41" s="46"/>
      <c r="Y41" s="46"/>
      <c r="Z41" s="46"/>
      <c r="AA41" s="46"/>
      <c r="AB41" s="46"/>
    </row>
    <row r="42" spans="1:120" s="26" customFormat="1" ht="13.5" customHeight="1">
      <c r="A42" s="46" t="s">
        <v>44</v>
      </c>
      <c r="B42" s="60" t="s">
        <v>15</v>
      </c>
      <c r="C42" s="61">
        <v>1594150</v>
      </c>
      <c r="D42" s="46"/>
      <c r="E42" s="61">
        <v>31321</v>
      </c>
      <c r="F42" s="61"/>
      <c r="G42" s="61">
        <v>166464</v>
      </c>
      <c r="H42" s="61"/>
      <c r="I42" s="61">
        <v>45641</v>
      </c>
      <c r="J42" s="61"/>
      <c r="K42" s="61">
        <v>440312</v>
      </c>
      <c r="L42" s="61"/>
      <c r="M42" s="61">
        <v>0</v>
      </c>
      <c r="N42" s="61"/>
      <c r="O42" s="61">
        <v>138403</v>
      </c>
      <c r="P42" s="61"/>
      <c r="Q42" s="61">
        <v>91878</v>
      </c>
      <c r="R42" s="61"/>
      <c r="S42" s="61">
        <v>0</v>
      </c>
      <c r="T42" s="61"/>
      <c r="U42" s="61">
        <f t="shared" si="2"/>
        <v>914019</v>
      </c>
      <c r="V42" s="61"/>
      <c r="W42" s="61">
        <f t="shared" si="3"/>
        <v>680131</v>
      </c>
      <c r="X42" s="46"/>
      <c r="Y42" s="46"/>
      <c r="Z42" s="46"/>
      <c r="AA42" s="46"/>
      <c r="AB42" s="46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pans="1:28" s="48" customFormat="1" ht="13.5" customHeight="1">
      <c r="A43" s="46" t="s">
        <v>84</v>
      </c>
      <c r="B43" s="60" t="s">
        <v>15</v>
      </c>
      <c r="C43" s="61">
        <v>299450</v>
      </c>
      <c r="D43" s="46"/>
      <c r="E43" s="61">
        <v>171274</v>
      </c>
      <c r="F43" s="61"/>
      <c r="G43" s="61">
        <v>39021</v>
      </c>
      <c r="H43" s="61"/>
      <c r="I43" s="61">
        <v>56388</v>
      </c>
      <c r="J43" s="61"/>
      <c r="K43" s="61">
        <v>72255</v>
      </c>
      <c r="L43" s="61"/>
      <c r="M43" s="61">
        <v>0</v>
      </c>
      <c r="N43" s="61"/>
      <c r="O43" s="61">
        <v>0</v>
      </c>
      <c r="P43" s="61"/>
      <c r="Q43" s="61">
        <v>0</v>
      </c>
      <c r="R43" s="61"/>
      <c r="S43" s="61">
        <v>0</v>
      </c>
      <c r="T43" s="61"/>
      <c r="U43" s="61">
        <f t="shared" si="2"/>
        <v>338938</v>
      </c>
      <c r="V43" s="61"/>
      <c r="W43" s="61">
        <f t="shared" si="3"/>
        <v>-39488</v>
      </c>
      <c r="X43" s="46"/>
      <c r="Y43" s="46"/>
      <c r="Z43" s="46"/>
      <c r="AA43" s="46"/>
      <c r="AB43" s="46"/>
    </row>
    <row r="44" spans="1:120" s="67" customFormat="1" ht="13.5" customHeight="1">
      <c r="A44" s="72" t="s">
        <v>65</v>
      </c>
      <c r="B44" s="73" t="s">
        <v>15</v>
      </c>
      <c r="C44" s="74">
        <v>280000</v>
      </c>
      <c r="D44" s="72"/>
      <c r="E44" s="74">
        <v>0</v>
      </c>
      <c r="F44" s="74"/>
      <c r="G44" s="74">
        <v>0</v>
      </c>
      <c r="H44" s="74"/>
      <c r="I44" s="74">
        <v>0</v>
      </c>
      <c r="J44" s="74"/>
      <c r="K44" s="74">
        <v>280000</v>
      </c>
      <c r="L44" s="74"/>
      <c r="M44" s="74">
        <v>0</v>
      </c>
      <c r="N44" s="74"/>
      <c r="O44" s="74">
        <v>0</v>
      </c>
      <c r="P44" s="74"/>
      <c r="Q44" s="74">
        <v>0</v>
      </c>
      <c r="R44" s="74"/>
      <c r="S44" s="74">
        <v>0</v>
      </c>
      <c r="T44" s="74"/>
      <c r="U44" s="74">
        <f t="shared" si="2"/>
        <v>280000</v>
      </c>
      <c r="V44" s="74"/>
      <c r="W44" s="74">
        <f t="shared" si="3"/>
        <v>0</v>
      </c>
      <c r="X44" s="72"/>
      <c r="Y44" s="72"/>
      <c r="Z44" s="72"/>
      <c r="AA44" s="72"/>
      <c r="AB44" s="72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</row>
    <row r="45" spans="1:28" s="48" customFormat="1" ht="13.5" customHeight="1">
      <c r="A45" s="46" t="s">
        <v>39</v>
      </c>
      <c r="B45" s="60" t="s">
        <v>15</v>
      </c>
      <c r="C45" s="61">
        <v>3091641</v>
      </c>
      <c r="D45" s="46"/>
      <c r="E45" s="61">
        <v>44636</v>
      </c>
      <c r="F45" s="61"/>
      <c r="G45" s="61">
        <v>278745</v>
      </c>
      <c r="H45" s="61"/>
      <c r="I45" s="61">
        <v>70246</v>
      </c>
      <c r="J45" s="61"/>
      <c r="K45" s="61">
        <v>764967</v>
      </c>
      <c r="L45" s="61"/>
      <c r="M45" s="61">
        <v>60055</v>
      </c>
      <c r="N45" s="61"/>
      <c r="O45" s="61">
        <v>516607</v>
      </c>
      <c r="P45" s="61"/>
      <c r="Q45" s="61">
        <v>274876</v>
      </c>
      <c r="R45" s="61"/>
      <c r="S45" s="61">
        <v>0</v>
      </c>
      <c r="T45" s="61"/>
      <c r="U45" s="61">
        <f t="shared" si="2"/>
        <v>2010132</v>
      </c>
      <c r="V45" s="61"/>
      <c r="W45" s="61">
        <f t="shared" si="3"/>
        <v>1081509</v>
      </c>
      <c r="X45" s="46"/>
      <c r="Y45" s="46"/>
      <c r="Z45" s="46"/>
      <c r="AA45" s="46"/>
      <c r="AB45" s="46"/>
    </row>
    <row r="46" spans="1:120" s="26" customFormat="1" ht="13.5" customHeight="1">
      <c r="A46" s="46" t="s">
        <v>42</v>
      </c>
      <c r="B46" s="60" t="s">
        <v>15</v>
      </c>
      <c r="C46" s="74">
        <v>1288919</v>
      </c>
      <c r="D46" s="72"/>
      <c r="E46" s="74">
        <v>27148</v>
      </c>
      <c r="F46" s="74"/>
      <c r="G46" s="74">
        <v>155167</v>
      </c>
      <c r="H46" s="74"/>
      <c r="I46" s="74">
        <v>41023</v>
      </c>
      <c r="J46" s="74"/>
      <c r="K46" s="74">
        <v>328203</v>
      </c>
      <c r="L46" s="74"/>
      <c r="M46" s="74">
        <v>0</v>
      </c>
      <c r="N46" s="74"/>
      <c r="O46" s="74">
        <v>112338</v>
      </c>
      <c r="P46" s="74"/>
      <c r="Q46" s="74">
        <v>169405</v>
      </c>
      <c r="R46" s="74"/>
      <c r="S46" s="74">
        <v>0</v>
      </c>
      <c r="T46" s="74"/>
      <c r="U46" s="74">
        <f t="shared" si="2"/>
        <v>833284</v>
      </c>
      <c r="V46" s="74"/>
      <c r="W46" s="74">
        <f t="shared" si="3"/>
        <v>455635</v>
      </c>
      <c r="X46" s="46"/>
      <c r="Y46" s="46"/>
      <c r="Z46" s="46"/>
      <c r="AA46" s="46"/>
      <c r="AB46" s="46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</row>
    <row r="47" spans="1:28" s="48" customFormat="1" ht="13.5" customHeight="1">
      <c r="A47" s="46" t="s">
        <v>86</v>
      </c>
      <c r="B47" s="60"/>
      <c r="C47" s="62">
        <v>13205</v>
      </c>
      <c r="D47" s="46"/>
      <c r="E47" s="62">
        <v>0</v>
      </c>
      <c r="F47" s="61"/>
      <c r="G47" s="62">
        <v>0</v>
      </c>
      <c r="H47" s="61"/>
      <c r="I47" s="62">
        <v>0</v>
      </c>
      <c r="J47" s="61"/>
      <c r="K47" s="62">
        <v>-36354</v>
      </c>
      <c r="L47" s="61"/>
      <c r="M47" s="62">
        <v>0</v>
      </c>
      <c r="N47" s="61"/>
      <c r="O47" s="62">
        <v>0</v>
      </c>
      <c r="P47" s="61"/>
      <c r="Q47" s="62">
        <v>0</v>
      </c>
      <c r="R47" s="61"/>
      <c r="S47" s="62">
        <v>0</v>
      </c>
      <c r="T47" s="61"/>
      <c r="U47" s="62">
        <f t="shared" si="2"/>
        <v>-36354</v>
      </c>
      <c r="V47" s="61"/>
      <c r="W47" s="62">
        <f t="shared" si="3"/>
        <v>49559</v>
      </c>
      <c r="X47" s="46"/>
      <c r="Y47" s="46"/>
      <c r="Z47" s="46"/>
      <c r="AA47" s="46"/>
      <c r="AB47" s="46"/>
    </row>
    <row r="48" spans="1:120" s="26" customFormat="1" ht="13.5" customHeight="1">
      <c r="A48" s="46" t="s">
        <v>73</v>
      </c>
      <c r="B48" s="60" t="s">
        <v>15</v>
      </c>
      <c r="C48" s="75">
        <f>SUM(C28:C47)</f>
        <v>20645341</v>
      </c>
      <c r="D48" s="47"/>
      <c r="E48" s="75">
        <f>SUM(E28:E47)</f>
        <v>599710</v>
      </c>
      <c r="F48" s="61"/>
      <c r="G48" s="75">
        <f>SUM(G28:G47)</f>
        <v>2425375</v>
      </c>
      <c r="H48" s="61"/>
      <c r="I48" s="75">
        <f>SUM(I28:I47)</f>
        <v>656130</v>
      </c>
      <c r="J48" s="61"/>
      <c r="K48" s="75">
        <f>SUM(K28:K47)</f>
        <v>5430671</v>
      </c>
      <c r="L48" s="61"/>
      <c r="M48" s="75">
        <f>SUM(M28:M47)</f>
        <v>1828078</v>
      </c>
      <c r="N48" s="61"/>
      <c r="O48" s="75">
        <f>SUM(O28:O47)</f>
        <v>2178770</v>
      </c>
      <c r="P48" s="61"/>
      <c r="Q48" s="75">
        <f>SUM(Q28:Q47)</f>
        <v>2699734</v>
      </c>
      <c r="R48" s="61"/>
      <c r="S48" s="75">
        <f>SUM(S28:S47)</f>
        <v>0</v>
      </c>
      <c r="T48" s="61"/>
      <c r="U48" s="75">
        <f>SUM(U28:U47)</f>
        <v>15818468</v>
      </c>
      <c r="V48" s="61"/>
      <c r="W48" s="75">
        <f>SUM(W28:W47)</f>
        <v>4826873</v>
      </c>
      <c r="X48" s="46"/>
      <c r="Y48" s="46"/>
      <c r="Z48" s="46"/>
      <c r="AA48" s="46"/>
      <c r="AB48" s="46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</row>
    <row r="49" spans="1:28" s="48" customFormat="1" ht="13.5" customHeight="1">
      <c r="A49" s="46"/>
      <c r="B49" s="60" t="s">
        <v>15</v>
      </c>
      <c r="C49" s="46" t="s">
        <v>15</v>
      </c>
      <c r="D49" s="46"/>
      <c r="E49" s="46" t="s">
        <v>15</v>
      </c>
      <c r="F49" s="46"/>
      <c r="G49" s="46" t="s">
        <v>15</v>
      </c>
      <c r="H49" s="46"/>
      <c r="I49" s="46" t="s">
        <v>15</v>
      </c>
      <c r="J49" s="46"/>
      <c r="K49" s="46" t="s">
        <v>15</v>
      </c>
      <c r="L49" s="46"/>
      <c r="M49" s="46" t="s">
        <v>15</v>
      </c>
      <c r="N49" s="46"/>
      <c r="O49" s="46" t="s">
        <v>15</v>
      </c>
      <c r="P49" s="46"/>
      <c r="Q49" s="46" t="s">
        <v>15</v>
      </c>
      <c r="R49" s="46"/>
      <c r="S49" s="46" t="s">
        <v>15</v>
      </c>
      <c r="T49" s="46"/>
      <c r="U49" s="47" t="s">
        <v>15</v>
      </c>
      <c r="V49" s="47"/>
      <c r="W49" s="61" t="s">
        <v>15</v>
      </c>
      <c r="X49" s="46"/>
      <c r="Y49" s="46"/>
      <c r="Z49" s="46"/>
      <c r="AA49" s="46"/>
      <c r="AB49" s="46"/>
    </row>
    <row r="50" spans="1:120" s="45" customFormat="1" ht="13.5" customHeight="1">
      <c r="A50" s="61" t="s">
        <v>22</v>
      </c>
      <c r="B50" s="60" t="s">
        <v>15</v>
      </c>
      <c r="C50" s="61">
        <v>2992793</v>
      </c>
      <c r="D50" s="61"/>
      <c r="E50" s="61">
        <v>70423</v>
      </c>
      <c r="F50" s="61"/>
      <c r="G50" s="61">
        <v>232804</v>
      </c>
      <c r="H50" s="61"/>
      <c r="I50" s="61">
        <v>70365</v>
      </c>
      <c r="J50" s="61"/>
      <c r="K50" s="61">
        <v>609128</v>
      </c>
      <c r="L50" s="61"/>
      <c r="M50" s="61">
        <v>0</v>
      </c>
      <c r="N50" s="61"/>
      <c r="O50" s="61">
        <v>410262</v>
      </c>
      <c r="P50" s="61"/>
      <c r="Q50" s="61">
        <v>921470</v>
      </c>
      <c r="R50" s="61"/>
      <c r="S50" s="61">
        <v>12389</v>
      </c>
      <c r="T50" s="61"/>
      <c r="U50" s="61">
        <f>SUM(E50:S50)</f>
        <v>2326841</v>
      </c>
      <c r="V50" s="61"/>
      <c r="W50" s="61">
        <f>C50-U50</f>
        <v>665952</v>
      </c>
      <c r="X50" s="61"/>
      <c r="Y50" s="61"/>
      <c r="Z50" s="61"/>
      <c r="AA50" s="61"/>
      <c r="AB50" s="61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</row>
    <row r="51" spans="1:28" s="48" customFormat="1" ht="13.5" customHeight="1">
      <c r="A51" s="46"/>
      <c r="B51" s="60" t="s">
        <v>15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7"/>
      <c r="V51" s="47"/>
      <c r="W51" s="61"/>
      <c r="X51" s="46"/>
      <c r="Y51" s="46"/>
      <c r="Z51" s="46"/>
      <c r="AA51" s="46"/>
      <c r="AB51" s="46"/>
    </row>
    <row r="52" spans="1:120" s="45" customFormat="1" ht="13.5" customHeight="1">
      <c r="A52" s="61" t="s">
        <v>48</v>
      </c>
      <c r="B52" s="60" t="s">
        <v>15</v>
      </c>
      <c r="C52" s="61">
        <v>43214</v>
      </c>
      <c r="D52" s="61"/>
      <c r="E52" s="61">
        <v>0</v>
      </c>
      <c r="F52" s="61"/>
      <c r="G52" s="61">
        <v>0</v>
      </c>
      <c r="H52" s="61"/>
      <c r="I52" s="61">
        <v>0</v>
      </c>
      <c r="J52" s="61"/>
      <c r="K52" s="61">
        <v>13463</v>
      </c>
      <c r="L52" s="61"/>
      <c r="M52" s="61">
        <v>0</v>
      </c>
      <c r="N52" s="61"/>
      <c r="O52" s="61">
        <v>23784</v>
      </c>
      <c r="P52" s="61"/>
      <c r="Q52" s="61">
        <v>10665</v>
      </c>
      <c r="R52" s="61"/>
      <c r="S52" s="61">
        <v>0</v>
      </c>
      <c r="T52" s="61"/>
      <c r="U52" s="61">
        <f>SUM(E52:S52)</f>
        <v>47912</v>
      </c>
      <c r="V52" s="61"/>
      <c r="W52" s="61">
        <f>C52-U52</f>
        <v>-4698</v>
      </c>
      <c r="X52" s="61"/>
      <c r="Y52" s="61"/>
      <c r="Z52" s="61"/>
      <c r="AA52" s="61"/>
      <c r="AB52" s="61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</row>
    <row r="53" spans="1:28" s="48" customFormat="1" ht="13.5" customHeight="1">
      <c r="A53" s="46"/>
      <c r="B53" s="60" t="s">
        <v>15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7"/>
      <c r="V53" s="47"/>
      <c r="W53" s="61"/>
      <c r="X53" s="46"/>
      <c r="Y53" s="46"/>
      <c r="Z53" s="46"/>
      <c r="AA53" s="46"/>
      <c r="AB53" s="46"/>
    </row>
    <row r="54" spans="1:120" s="45" customFormat="1" ht="13.5" customHeight="1">
      <c r="A54" s="61" t="s">
        <v>49</v>
      </c>
      <c r="B54" s="60" t="s">
        <v>15</v>
      </c>
      <c r="C54" s="75">
        <v>713943</v>
      </c>
      <c r="D54" s="61"/>
      <c r="E54" s="75">
        <v>0</v>
      </c>
      <c r="F54" s="61"/>
      <c r="G54" s="75">
        <v>0</v>
      </c>
      <c r="H54" s="61"/>
      <c r="I54" s="75">
        <v>0</v>
      </c>
      <c r="J54" s="61"/>
      <c r="K54" s="75">
        <v>614029</v>
      </c>
      <c r="L54" s="61"/>
      <c r="M54" s="75">
        <v>0</v>
      </c>
      <c r="N54" s="61"/>
      <c r="O54" s="75">
        <v>0</v>
      </c>
      <c r="P54" s="61"/>
      <c r="Q54" s="75">
        <v>0</v>
      </c>
      <c r="R54" s="61"/>
      <c r="S54" s="75">
        <v>0</v>
      </c>
      <c r="T54" s="61"/>
      <c r="U54" s="75">
        <f>E54+G54+I54+K54+M54+O54+Q54+S54</f>
        <v>614029</v>
      </c>
      <c r="V54" s="61"/>
      <c r="W54" s="62">
        <f>C54-U54</f>
        <v>99914</v>
      </c>
      <c r="X54" s="61"/>
      <c r="Y54" s="61"/>
      <c r="Z54" s="61"/>
      <c r="AA54" s="61"/>
      <c r="AB54" s="61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</row>
    <row r="55" spans="1:28" s="48" customFormat="1" ht="13.5" customHeight="1">
      <c r="A55" s="46"/>
      <c r="B55" s="60" t="s">
        <v>15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7"/>
      <c r="V55" s="47"/>
      <c r="W55" s="47"/>
      <c r="X55" s="46"/>
      <c r="Y55" s="46"/>
      <c r="Z55" s="46"/>
      <c r="AA55" s="46"/>
      <c r="AB55" s="46"/>
    </row>
    <row r="56" spans="1:94" s="69" customFormat="1" ht="13.5" customHeight="1" thickBot="1">
      <c r="A56" s="64" t="s">
        <v>67</v>
      </c>
      <c r="B56" s="60" t="s">
        <v>15</v>
      </c>
      <c r="C56" s="65">
        <f>(+C25+C48+SUM(C49:C54))</f>
        <v>25609682</v>
      </c>
      <c r="D56" s="64"/>
      <c r="E56" s="65">
        <f>(+E25+E48+SUM(E49:E54))</f>
        <v>1637508</v>
      </c>
      <c r="F56" s="64"/>
      <c r="G56" s="65">
        <f>(+G25+G48+SUM(G49:G54))</f>
        <v>4271942</v>
      </c>
      <c r="H56" s="64"/>
      <c r="I56" s="65">
        <f>(+I25+I48+SUM(I49:I54))</f>
        <v>1456558</v>
      </c>
      <c r="J56" s="64"/>
      <c r="K56" s="65">
        <f>(+K25+K48+SUM(K49:K54))</f>
        <v>5427743</v>
      </c>
      <c r="L56" s="64"/>
      <c r="M56" s="65">
        <f>(+M25+M48+SUM(M49:M54))</f>
        <v>1987448</v>
      </c>
      <c r="N56" s="64"/>
      <c r="O56" s="65">
        <f>(+O25+O48+SUM(O49:O54))</f>
        <v>1539110</v>
      </c>
      <c r="P56" s="64"/>
      <c r="Q56" s="65">
        <f>(+Q25+Q48+SUM(Q49:Q54))</f>
        <v>3635445</v>
      </c>
      <c r="R56" s="64"/>
      <c r="S56" s="65">
        <f>(+S25+S48+SUM(S49:S54))</f>
        <v>65887</v>
      </c>
      <c r="T56" s="64"/>
      <c r="U56" s="65">
        <f>(+U25+U48+SUM(U50:U54))</f>
        <v>20021641</v>
      </c>
      <c r="V56" s="64"/>
      <c r="W56" s="65">
        <f>(+W25+W48+SUM(W50:W54))</f>
        <v>5588041</v>
      </c>
      <c r="X56" s="64"/>
      <c r="Y56" s="64"/>
      <c r="Z56" s="64"/>
      <c r="AA56" s="64"/>
      <c r="AB56" s="64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</row>
    <row r="57" spans="1:28" s="48" customFormat="1" ht="13.5" customHeight="1" thickTop="1">
      <c r="A57" s="46"/>
      <c r="B57" s="60" t="s">
        <v>15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:28" s="48" customFormat="1" ht="1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:28" s="48" customFormat="1" ht="1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:28" s="48" customFormat="1" ht="1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66"/>
      <c r="X60" s="46"/>
      <c r="Y60" s="46"/>
      <c r="Z60" s="46"/>
      <c r="AA60" s="46"/>
      <c r="AB60" s="46"/>
    </row>
  </sheetData>
  <sheetProtection/>
  <mergeCells count="3">
    <mergeCell ref="A3:W3"/>
    <mergeCell ref="A6:W6"/>
    <mergeCell ref="A7:W7"/>
  </mergeCells>
  <conditionalFormatting sqref="A17:W56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scale="86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PageLayoutView="0" workbookViewId="0" topLeftCell="A1">
      <selection activeCell="A9" sqref="A9"/>
    </sheetView>
  </sheetViews>
  <sheetFormatPr defaultColWidth="9.140625" defaultRowHeight="12"/>
  <cols>
    <col min="1" max="1" width="42.57421875" style="2" customWidth="1"/>
    <col min="2" max="2" width="2.7109375" style="2" customWidth="1"/>
    <col min="3" max="3" width="15.421875" style="2" customWidth="1"/>
    <col min="4" max="4" width="1.57421875" style="2" customWidth="1"/>
    <col min="5" max="5" width="15.421875" style="2" customWidth="1"/>
    <col min="6" max="6" width="1.57421875" style="2" customWidth="1"/>
    <col min="7" max="7" width="15.421875" style="2" customWidth="1"/>
    <col min="8" max="8" width="1.57421875" style="2" customWidth="1"/>
    <col min="9" max="9" width="15.421875" style="2" customWidth="1"/>
    <col min="10" max="10" width="1.57421875" style="2" customWidth="1"/>
    <col min="11" max="11" width="15.421875" style="2" customWidth="1"/>
    <col min="12" max="12" width="1.57421875" style="2" customWidth="1"/>
    <col min="13" max="13" width="15.421875" style="2" customWidth="1"/>
    <col min="14" max="16384" width="9.00390625" style="2" customWidth="1"/>
  </cols>
  <sheetData>
    <row r="1" spans="1:13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9" customFormat="1" ht="10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70"/>
      <c r="O2" s="70"/>
    </row>
    <row r="3" spans="1:15" s="9" customFormat="1" ht="12.75" customHeight="1">
      <c r="A3" s="78" t="s">
        <v>64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70"/>
      <c r="O3" s="70"/>
    </row>
    <row r="4" spans="1:15" s="9" customFormat="1" ht="12.75" customHeight="1">
      <c r="A4" s="78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70"/>
      <c r="O4" s="70"/>
    </row>
    <row r="5" spans="1:15" s="9" customFormat="1" ht="8.25" customHeight="1">
      <c r="A5" s="38"/>
      <c r="B5" s="15"/>
      <c r="C5" s="15"/>
      <c r="D5" s="15"/>
      <c r="E5" s="14"/>
      <c r="F5" s="11"/>
      <c r="G5" s="11"/>
      <c r="H5" s="11"/>
      <c r="I5" s="14"/>
      <c r="J5" s="11"/>
      <c r="K5" s="11"/>
      <c r="L5" s="11"/>
      <c r="M5" s="12"/>
      <c r="N5" s="70"/>
      <c r="O5" s="70"/>
    </row>
    <row r="6" spans="1:15" s="9" customFormat="1" ht="12.75" customHeight="1">
      <c r="A6" s="78" t="s">
        <v>66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70"/>
      <c r="O6" s="70"/>
    </row>
    <row r="7" spans="1:15" s="9" customFormat="1" ht="12.75" customHeight="1">
      <c r="A7" s="85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70"/>
      <c r="O7" s="70"/>
    </row>
    <row r="8" spans="1:15" s="7" customFormat="1" ht="10.5" customHeight="1" thickBo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  <c r="N8" s="71"/>
      <c r="O8" s="71"/>
    </row>
    <row r="9" spans="1:15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8"/>
      <c r="O9" s="48"/>
    </row>
    <row r="10" spans="1:13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3.5" customHeight="1">
      <c r="A11" s="1"/>
      <c r="B11" s="1"/>
      <c r="C11" s="22"/>
      <c r="D11" s="1"/>
      <c r="E11" s="22" t="s">
        <v>17</v>
      </c>
      <c r="F11" s="1"/>
      <c r="G11" s="1"/>
      <c r="H11" s="1"/>
      <c r="I11" s="22" t="s">
        <v>18</v>
      </c>
      <c r="J11" s="1"/>
      <c r="K11" s="22" t="s">
        <v>19</v>
      </c>
      <c r="L11" s="1"/>
      <c r="M11" s="1"/>
    </row>
    <row r="12" spans="1:13" ht="13.5" customHeight="1">
      <c r="A12" s="1"/>
      <c r="B12" s="1"/>
      <c r="C12" s="24" t="s">
        <v>20</v>
      </c>
      <c r="D12" s="1"/>
      <c r="E12" s="24" t="s">
        <v>21</v>
      </c>
      <c r="F12" s="1"/>
      <c r="G12" s="24" t="s">
        <v>22</v>
      </c>
      <c r="H12" s="1"/>
      <c r="I12" s="24" t="s">
        <v>23</v>
      </c>
      <c r="J12" s="1"/>
      <c r="K12" s="24" t="s">
        <v>24</v>
      </c>
      <c r="L12" s="1"/>
      <c r="M12" s="24" t="s">
        <v>13</v>
      </c>
    </row>
    <row r="13" spans="1:13" s="26" customFormat="1" ht="13.5" customHeight="1">
      <c r="A13" s="25" t="s">
        <v>25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3.5" customHeight="1">
      <c r="A14" s="1" t="s">
        <v>50</v>
      </c>
      <c r="B14" s="1"/>
      <c r="C14" s="27">
        <v>669939</v>
      </c>
      <c r="D14" s="27"/>
      <c r="E14" s="27">
        <f>2662457+1</f>
        <v>2662458</v>
      </c>
      <c r="F14" s="27"/>
      <c r="G14" s="27">
        <f>3646760-1</f>
        <v>3646759</v>
      </c>
      <c r="H14" s="27"/>
      <c r="I14" s="27">
        <v>6895</v>
      </c>
      <c r="J14" s="27"/>
      <c r="K14" s="27">
        <f>1150464+1</f>
        <v>1150465</v>
      </c>
      <c r="L14" s="27"/>
      <c r="M14" s="27">
        <f>SUM(C14:L14)</f>
        <v>8136516</v>
      </c>
    </row>
    <row r="15" spans="1:13" s="26" customFormat="1" ht="13.5" customHeight="1">
      <c r="A15" s="25" t="s">
        <v>51</v>
      </c>
      <c r="B15" s="25"/>
      <c r="C15" s="28">
        <v>50203</v>
      </c>
      <c r="D15" s="28"/>
      <c r="E15" s="28">
        <v>382880</v>
      </c>
      <c r="F15" s="28"/>
      <c r="G15" s="28">
        <v>59423</v>
      </c>
      <c r="H15" s="28"/>
      <c r="I15" s="28">
        <v>2823</v>
      </c>
      <c r="J15" s="28"/>
      <c r="K15" s="28">
        <v>272</v>
      </c>
      <c r="L15" s="28"/>
      <c r="M15" s="28">
        <f>SUM(C15:L15)</f>
        <v>495601</v>
      </c>
    </row>
    <row r="16" spans="1:13" ht="13.5" customHeight="1">
      <c r="A16" s="1" t="s">
        <v>52</v>
      </c>
      <c r="B16" s="1"/>
      <c r="C16" s="31">
        <v>0</v>
      </c>
      <c r="D16" s="29"/>
      <c r="E16" s="31">
        <v>7693</v>
      </c>
      <c r="F16" s="29"/>
      <c r="G16" s="29">
        <v>0</v>
      </c>
      <c r="H16" s="29"/>
      <c r="I16" s="31">
        <v>0</v>
      </c>
      <c r="J16" s="29"/>
      <c r="K16" s="31">
        <v>14075</v>
      </c>
      <c r="L16" s="29"/>
      <c r="M16" s="31">
        <f>SUM(C16:L16)</f>
        <v>21768</v>
      </c>
    </row>
    <row r="17" spans="1:13" s="26" customFormat="1" ht="13.5" customHeight="1">
      <c r="A17" s="25" t="s">
        <v>53</v>
      </c>
      <c r="B17" s="25"/>
      <c r="C17" s="30">
        <f>SUM(C14:C16)</f>
        <v>720142</v>
      </c>
      <c r="D17" s="28"/>
      <c r="E17" s="30">
        <f>SUM(E14:E16)</f>
        <v>3053031</v>
      </c>
      <c r="F17" s="28"/>
      <c r="G17" s="42">
        <f>SUM(G14:G16)</f>
        <v>3706182</v>
      </c>
      <c r="H17" s="28"/>
      <c r="I17" s="30">
        <f>SUM(I14:I16)</f>
        <v>9718</v>
      </c>
      <c r="J17" s="28"/>
      <c r="K17" s="30">
        <f>SUM(K13:K16)</f>
        <v>1164812</v>
      </c>
      <c r="L17" s="28"/>
      <c r="M17" s="30">
        <f>SUM(M13:M16)</f>
        <v>8653885</v>
      </c>
    </row>
    <row r="18" spans="1:13" ht="13.5" customHeight="1">
      <c r="A18" s="1"/>
      <c r="B18" s="1"/>
      <c r="C18" s="29" t="s">
        <v>15</v>
      </c>
      <c r="D18" s="29"/>
      <c r="E18" s="29" t="s">
        <v>15</v>
      </c>
      <c r="F18" s="29" t="s">
        <v>15</v>
      </c>
      <c r="G18" s="29" t="s">
        <v>15</v>
      </c>
      <c r="H18" s="29" t="s">
        <v>15</v>
      </c>
      <c r="I18" s="29" t="s">
        <v>15</v>
      </c>
      <c r="J18" s="29"/>
      <c r="K18" s="29"/>
      <c r="L18" s="29"/>
      <c r="M18" s="29" t="s">
        <v>15</v>
      </c>
    </row>
    <row r="19" spans="1:13" s="26" customFormat="1" ht="13.5" customHeight="1">
      <c r="A19" s="25" t="s">
        <v>26</v>
      </c>
      <c r="B19" s="25"/>
      <c r="C19" s="28" t="s">
        <v>15</v>
      </c>
      <c r="D19" s="28"/>
      <c r="E19" s="28" t="s">
        <v>15</v>
      </c>
      <c r="F19" s="28" t="s">
        <v>15</v>
      </c>
      <c r="G19" s="28" t="s">
        <v>15</v>
      </c>
      <c r="H19" s="28" t="s">
        <v>15</v>
      </c>
      <c r="I19" s="28" t="s">
        <v>15</v>
      </c>
      <c r="J19" s="28"/>
      <c r="K19" s="28"/>
      <c r="L19" s="28"/>
      <c r="M19" s="28" t="s">
        <v>15</v>
      </c>
    </row>
    <row r="20" spans="1:13" ht="13.5" customHeight="1">
      <c r="A20" s="1" t="s">
        <v>54</v>
      </c>
      <c r="B20" s="1"/>
      <c r="C20" s="29">
        <v>15958</v>
      </c>
      <c r="D20" s="29"/>
      <c r="E20" s="29">
        <v>21267</v>
      </c>
      <c r="F20" s="29"/>
      <c r="G20" s="29">
        <v>6109</v>
      </c>
      <c r="H20" s="29"/>
      <c r="I20" s="29">
        <v>15</v>
      </c>
      <c r="J20" s="29"/>
      <c r="K20" s="29">
        <v>0</v>
      </c>
      <c r="L20" s="29"/>
      <c r="M20" s="29">
        <f>SUM(C20:L20)</f>
        <v>43349</v>
      </c>
    </row>
    <row r="21" spans="1:13" s="26" customFormat="1" ht="13.5" customHeight="1">
      <c r="A21" s="25" t="s">
        <v>55</v>
      </c>
      <c r="B21" s="25"/>
      <c r="C21" s="28">
        <v>648480</v>
      </c>
      <c r="D21" s="28"/>
      <c r="E21" s="28">
        <v>0</v>
      </c>
      <c r="F21" s="28"/>
      <c r="G21" s="28">
        <v>10180</v>
      </c>
      <c r="H21" s="28"/>
      <c r="I21" s="28">
        <v>0</v>
      </c>
      <c r="J21" s="28"/>
      <c r="K21" s="28">
        <v>0</v>
      </c>
      <c r="L21" s="28"/>
      <c r="M21" s="28">
        <f>SUM(C21:L21)</f>
        <v>658660</v>
      </c>
    </row>
    <row r="22" spans="1:13" ht="13.5" customHeight="1">
      <c r="A22" s="1" t="s">
        <v>56</v>
      </c>
      <c r="B22" s="1"/>
      <c r="C22" s="31">
        <v>-150</v>
      </c>
      <c r="D22" s="29"/>
      <c r="E22" s="31">
        <v>302048</v>
      </c>
      <c r="F22" s="29"/>
      <c r="G22" s="31">
        <v>53653</v>
      </c>
      <c r="H22" s="29"/>
      <c r="I22" s="29">
        <v>2519</v>
      </c>
      <c r="J22" s="29"/>
      <c r="K22" s="31">
        <v>24075</v>
      </c>
      <c r="L22" s="29"/>
      <c r="M22" s="31">
        <f>SUM(C22:L22)</f>
        <v>382145</v>
      </c>
    </row>
    <row r="23" spans="1:13" s="26" customFormat="1" ht="13.5" customHeight="1">
      <c r="A23" s="25" t="s">
        <v>57</v>
      </c>
      <c r="B23" s="25"/>
      <c r="C23" s="30">
        <f>SUM(C20:C22)</f>
        <v>664288</v>
      </c>
      <c r="D23" s="28"/>
      <c r="E23" s="30">
        <f>SUM(E20:E22)</f>
        <v>323315</v>
      </c>
      <c r="F23" s="28"/>
      <c r="G23" s="30">
        <f>SUM(G20:G22)</f>
        <v>69942</v>
      </c>
      <c r="H23" s="28"/>
      <c r="I23" s="42">
        <f>SUM(I20:I22)</f>
        <v>2534</v>
      </c>
      <c r="J23" s="28"/>
      <c r="K23" s="30">
        <f>SUM(K20:K22)</f>
        <v>24075</v>
      </c>
      <c r="L23" s="28"/>
      <c r="M23" s="30">
        <f>SUM(M20:M22)</f>
        <v>1084154</v>
      </c>
    </row>
    <row r="24" spans="1:13" ht="13.5" customHeight="1">
      <c r="A24" s="1"/>
      <c r="B24" s="1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s="26" customFormat="1" ht="13.5" customHeight="1" thickBot="1">
      <c r="A25" s="25" t="s">
        <v>68</v>
      </c>
      <c r="B25" s="25"/>
      <c r="C25" s="43">
        <f>C17-C23</f>
        <v>55854</v>
      </c>
      <c r="D25" s="44"/>
      <c r="E25" s="43">
        <f>E17-E23</f>
        <v>2729716</v>
      </c>
      <c r="F25" s="44"/>
      <c r="G25" s="43">
        <f>G17-G23</f>
        <v>3636240</v>
      </c>
      <c r="H25" s="44"/>
      <c r="I25" s="43">
        <f>I17-I23</f>
        <v>7184</v>
      </c>
      <c r="J25" s="44"/>
      <c r="K25" s="43">
        <f>K17-K23</f>
        <v>1140737</v>
      </c>
      <c r="L25" s="44"/>
      <c r="M25" s="43">
        <f>M17-M23</f>
        <v>7569731</v>
      </c>
    </row>
    <row r="26" spans="1:13" ht="12.75" thickTop="1">
      <c r="A26" s="1"/>
      <c r="B26" s="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">
      <c r="A27" s="1"/>
      <c r="B27" s="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thickBot="1">
      <c r="A28" s="1"/>
      <c r="B28" s="1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0.5" customHeight="1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12.75" customHeight="1">
      <c r="A30" s="78" t="s">
        <v>27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1:13" ht="12.75" customHeight="1">
      <c r="A31" s="78" t="s">
        <v>88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</row>
    <row r="32" spans="1:13" ht="10.5" customHeight="1" thickBo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12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3.5" customHeight="1">
      <c r="A35" s="1"/>
      <c r="B35" s="1"/>
      <c r="C35" s="22"/>
      <c r="D35" s="1"/>
      <c r="E35" s="22" t="s">
        <v>17</v>
      </c>
      <c r="F35" s="1"/>
      <c r="G35" s="1"/>
      <c r="H35" s="1"/>
      <c r="I35" s="22" t="s">
        <v>18</v>
      </c>
      <c r="J35" s="1"/>
      <c r="K35" s="22" t="s">
        <v>19</v>
      </c>
      <c r="L35" s="1"/>
      <c r="M35" s="1"/>
    </row>
    <row r="36" spans="1:13" ht="13.5" customHeight="1">
      <c r="A36" s="1"/>
      <c r="B36" s="1"/>
      <c r="C36" s="24" t="s">
        <v>20</v>
      </c>
      <c r="D36" s="1"/>
      <c r="E36" s="24" t="s">
        <v>21</v>
      </c>
      <c r="F36" s="1"/>
      <c r="G36" s="24" t="s">
        <v>22</v>
      </c>
      <c r="H36" s="1"/>
      <c r="I36" s="24" t="s">
        <v>23</v>
      </c>
      <c r="J36" s="1"/>
      <c r="K36" s="24" t="s">
        <v>24</v>
      </c>
      <c r="L36" s="1"/>
      <c r="M36" s="24" t="s">
        <v>13</v>
      </c>
    </row>
    <row r="37" spans="1:13" s="26" customFormat="1" ht="13.5" customHeight="1">
      <c r="A37" s="25" t="s">
        <v>69</v>
      </c>
      <c r="B37" s="25"/>
      <c r="C37" s="32" t="s">
        <v>15</v>
      </c>
      <c r="D37" s="32"/>
      <c r="E37" s="32" t="s">
        <v>15</v>
      </c>
      <c r="F37" s="32" t="s">
        <v>15</v>
      </c>
      <c r="G37" s="32" t="s">
        <v>15</v>
      </c>
      <c r="H37" s="32" t="s">
        <v>15</v>
      </c>
      <c r="I37" s="32" t="s">
        <v>15</v>
      </c>
      <c r="J37" s="32"/>
      <c r="K37" s="32"/>
      <c r="L37" s="32"/>
      <c r="M37" s="32" t="s">
        <v>15</v>
      </c>
    </row>
    <row r="38" spans="1:13" ht="13.5" customHeight="1">
      <c r="A38" s="1" t="s">
        <v>28</v>
      </c>
      <c r="B38" s="1"/>
      <c r="C38" s="33"/>
      <c r="D38" s="33"/>
      <c r="E38" s="33" t="s">
        <v>15</v>
      </c>
      <c r="F38" s="33" t="s">
        <v>15</v>
      </c>
      <c r="G38" s="33" t="s">
        <v>15</v>
      </c>
      <c r="H38" s="33" t="s">
        <v>15</v>
      </c>
      <c r="I38" s="33" t="s">
        <v>15</v>
      </c>
      <c r="J38" s="33"/>
      <c r="K38" s="33"/>
      <c r="L38" s="33"/>
      <c r="M38" s="33"/>
    </row>
    <row r="39" spans="1:13" s="26" customFormat="1" ht="13.5" customHeight="1">
      <c r="A39" s="25" t="s">
        <v>58</v>
      </c>
      <c r="B39" s="25"/>
      <c r="C39" s="44">
        <v>0</v>
      </c>
      <c r="D39" s="44"/>
      <c r="E39" s="44">
        <f>-1194364-1+2</f>
        <v>-1194363</v>
      </c>
      <c r="F39" s="44"/>
      <c r="G39" s="44">
        <f>3220952-1</f>
        <v>3220951</v>
      </c>
      <c r="H39" s="44"/>
      <c r="I39" s="44">
        <f>11883-1</f>
        <v>11882</v>
      </c>
      <c r="J39" s="44"/>
      <c r="K39" s="44">
        <v>958152</v>
      </c>
      <c r="L39" s="44"/>
      <c r="M39" s="44">
        <f>SUM(C39:L39)</f>
        <v>2996622</v>
      </c>
    </row>
    <row r="40" spans="1:15" ht="13.5" customHeight="1">
      <c r="A40" s="1" t="s">
        <v>59</v>
      </c>
      <c r="B40" s="1"/>
      <c r="C40" s="29">
        <v>0</v>
      </c>
      <c r="D40" s="29"/>
      <c r="E40" s="29">
        <f>4826875-2</f>
        <v>4826873</v>
      </c>
      <c r="F40" s="29"/>
      <c r="G40" s="29">
        <f>665951+1</f>
        <v>665952</v>
      </c>
      <c r="H40" s="29"/>
      <c r="I40" s="29">
        <f>-4699+1</f>
        <v>-4698</v>
      </c>
      <c r="J40" s="29"/>
      <c r="K40" s="29">
        <v>99914</v>
      </c>
      <c r="L40" s="29"/>
      <c r="M40" s="29">
        <f>SUM(C40:L40)</f>
        <v>5588041</v>
      </c>
      <c r="N40" s="34"/>
      <c r="O40" s="34"/>
    </row>
    <row r="41" spans="1:15" s="26" customFormat="1" ht="13.5" customHeight="1">
      <c r="A41" s="25" t="s">
        <v>60</v>
      </c>
      <c r="B41" s="25"/>
      <c r="C41" s="28">
        <v>0</v>
      </c>
      <c r="D41" s="28"/>
      <c r="E41" s="30">
        <v>-1511499</v>
      </c>
      <c r="F41" s="28"/>
      <c r="G41" s="30">
        <v>-347000</v>
      </c>
      <c r="H41" s="28"/>
      <c r="I41" s="28">
        <v>0</v>
      </c>
      <c r="J41" s="28"/>
      <c r="K41" s="28">
        <v>0</v>
      </c>
      <c r="L41" s="28"/>
      <c r="M41" s="30">
        <f>SUM(C41:L41)</f>
        <v>-1858499</v>
      </c>
      <c r="N41" s="45"/>
      <c r="O41" s="45"/>
    </row>
    <row r="42" spans="1:15" s="48" customFormat="1" ht="13.5" customHeight="1">
      <c r="A42" s="46" t="s">
        <v>75</v>
      </c>
      <c r="B42" s="46"/>
      <c r="C42" s="68">
        <f>SUM(C39:C41)</f>
        <v>0</v>
      </c>
      <c r="D42" s="61"/>
      <c r="E42" s="68">
        <f>SUM(E39:E41)</f>
        <v>2121011</v>
      </c>
      <c r="F42" s="61"/>
      <c r="G42" s="68">
        <f>SUM(G39:G41)</f>
        <v>3539903</v>
      </c>
      <c r="H42" s="61"/>
      <c r="I42" s="68">
        <f>SUM(I39:I41)</f>
        <v>7184</v>
      </c>
      <c r="J42" s="61"/>
      <c r="K42" s="68">
        <f>SUM(K39:K41)</f>
        <v>1058066</v>
      </c>
      <c r="L42" s="61"/>
      <c r="M42" s="68">
        <f>SUM(M39:M41)</f>
        <v>6726164</v>
      </c>
      <c r="N42" s="63"/>
      <c r="O42" s="63"/>
    </row>
    <row r="43" spans="1:13" s="26" customFormat="1" ht="13.5" customHeight="1">
      <c r="A43" s="25"/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s="48" customFormat="1" ht="13.5" customHeight="1">
      <c r="A44" s="46" t="s">
        <v>29</v>
      </c>
      <c r="B44" s="46"/>
      <c r="C44" s="61" t="s">
        <v>15</v>
      </c>
      <c r="D44" s="61"/>
      <c r="E44" s="61" t="s">
        <v>15</v>
      </c>
      <c r="F44" s="61" t="s">
        <v>15</v>
      </c>
      <c r="G44" s="61" t="s">
        <v>15</v>
      </c>
      <c r="H44" s="61" t="s">
        <v>15</v>
      </c>
      <c r="I44" s="61" t="s">
        <v>15</v>
      </c>
      <c r="J44" s="61"/>
      <c r="K44" s="61"/>
      <c r="L44" s="61"/>
      <c r="M44" s="61" t="s">
        <v>15</v>
      </c>
    </row>
    <row r="45" spans="1:13" s="26" customFormat="1" ht="13.5" customHeight="1">
      <c r="A45" s="25" t="s">
        <v>58</v>
      </c>
      <c r="B45" s="25"/>
      <c r="C45" s="28">
        <v>2356</v>
      </c>
      <c r="D45" s="28"/>
      <c r="E45" s="28">
        <v>631021</v>
      </c>
      <c r="F45" s="28"/>
      <c r="G45" s="28">
        <v>83948</v>
      </c>
      <c r="H45" s="28"/>
      <c r="I45" s="28">
        <v>0</v>
      </c>
      <c r="J45" s="28"/>
      <c r="K45" s="28">
        <v>82671</v>
      </c>
      <c r="L45" s="28"/>
      <c r="M45" s="28">
        <f>SUM(C45:L45)</f>
        <v>799996</v>
      </c>
    </row>
    <row r="46" spans="1:13" s="48" customFormat="1" ht="13.5" customHeight="1">
      <c r="A46" s="46" t="s">
        <v>61</v>
      </c>
      <c r="B46" s="46"/>
      <c r="C46" s="61">
        <v>53498</v>
      </c>
      <c r="D46" s="61"/>
      <c r="E46" s="61">
        <v>0</v>
      </c>
      <c r="F46" s="61"/>
      <c r="G46" s="61">
        <v>12389</v>
      </c>
      <c r="H46" s="61"/>
      <c r="I46" s="61">
        <v>0</v>
      </c>
      <c r="J46" s="61"/>
      <c r="K46" s="61">
        <v>0</v>
      </c>
      <c r="L46" s="61"/>
      <c r="M46" s="61">
        <f>SUM(C46:L46)</f>
        <v>65887</v>
      </c>
    </row>
    <row r="47" spans="1:13" s="26" customFormat="1" ht="13.5" customHeight="1">
      <c r="A47" s="25" t="s">
        <v>62</v>
      </c>
      <c r="B47" s="25"/>
      <c r="C47" s="30">
        <v>0</v>
      </c>
      <c r="D47" s="28"/>
      <c r="E47" s="30">
        <v>-22316</v>
      </c>
      <c r="F47" s="28"/>
      <c r="G47" s="30">
        <v>0</v>
      </c>
      <c r="H47" s="28"/>
      <c r="I47" s="28">
        <v>0</v>
      </c>
      <c r="J47" s="28"/>
      <c r="K47" s="30">
        <v>0</v>
      </c>
      <c r="L47" s="28"/>
      <c r="M47" s="30">
        <f>SUM(C47:L47)</f>
        <v>-22316</v>
      </c>
    </row>
    <row r="48" spans="1:13" s="48" customFormat="1" ht="13.5" customHeight="1">
      <c r="A48" s="46" t="s">
        <v>74</v>
      </c>
      <c r="B48" s="46"/>
      <c r="C48" s="68">
        <f>SUM(C45:C47)</f>
        <v>55854</v>
      </c>
      <c r="D48" s="61"/>
      <c r="E48" s="68">
        <f>SUM(E45:E47)</f>
        <v>608705</v>
      </c>
      <c r="F48" s="61"/>
      <c r="G48" s="68">
        <f>SUM(G45:G47)</f>
        <v>96337</v>
      </c>
      <c r="H48" s="61"/>
      <c r="I48" s="68">
        <f>SUM(I45:I47)</f>
        <v>0</v>
      </c>
      <c r="J48" s="61"/>
      <c r="K48" s="68">
        <f>SUM(K45:K47)</f>
        <v>82671</v>
      </c>
      <c r="L48" s="61"/>
      <c r="M48" s="68">
        <f>SUM(M45:M47)</f>
        <v>843567</v>
      </c>
    </row>
    <row r="49" spans="1:13" s="26" customFormat="1" ht="13.5" customHeight="1">
      <c r="A49" s="25"/>
      <c r="B49" s="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s="48" customFormat="1" ht="13.5" customHeight="1" thickBot="1">
      <c r="A50" s="46" t="s">
        <v>70</v>
      </c>
      <c r="B50" s="46"/>
      <c r="C50" s="65">
        <f>(+C42+C48)</f>
        <v>55854</v>
      </c>
      <c r="D50" s="64"/>
      <c r="E50" s="65">
        <f>(+E42+E48)</f>
        <v>2729716</v>
      </c>
      <c r="F50" s="64"/>
      <c r="G50" s="65">
        <f>(+G48+G42)</f>
        <v>3636240</v>
      </c>
      <c r="H50" s="64"/>
      <c r="I50" s="65">
        <f>(+I48+I42)</f>
        <v>7184</v>
      </c>
      <c r="J50" s="64"/>
      <c r="K50" s="65">
        <f>(+K48+K42)</f>
        <v>1140737</v>
      </c>
      <c r="L50" s="64"/>
      <c r="M50" s="65">
        <f>(+M48+M42)</f>
        <v>7569731</v>
      </c>
    </row>
    <row r="51" spans="1:13" s="48" customFormat="1" ht="12.75" thickTop="1">
      <c r="A51" s="46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">
      <c r="A52" s="1"/>
      <c r="B52" s="1"/>
      <c r="C52" s="1"/>
      <c r="D52" s="1"/>
      <c r="E52" s="1"/>
      <c r="F52" s="1"/>
      <c r="G52" s="1"/>
      <c r="H52" s="1"/>
      <c r="I52" s="1"/>
      <c r="J52" s="33"/>
      <c r="K52" s="33"/>
      <c r="L52" s="1"/>
      <c r="M52" s="1"/>
    </row>
    <row r="53" spans="1:13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33"/>
      <c r="L53" s="1"/>
      <c r="M53" s="1"/>
    </row>
  </sheetData>
  <sheetProtection/>
  <mergeCells count="6">
    <mergeCell ref="A30:M30"/>
    <mergeCell ref="A31:M31"/>
    <mergeCell ref="A3:M3"/>
    <mergeCell ref="A4:M4"/>
    <mergeCell ref="A6:M6"/>
    <mergeCell ref="A7:M7"/>
  </mergeCells>
  <printOptions horizontalCentered="1"/>
  <pageMargins left="0.2" right="0.2" top="0.5" bottom="0.5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2007-10-09T20:23:49Z</cp:lastPrinted>
  <dcterms:created xsi:type="dcterms:W3CDTF">2002-08-12T15:26:12Z</dcterms:created>
  <dcterms:modified xsi:type="dcterms:W3CDTF">2007-10-09T20:24:30Z</dcterms:modified>
  <cp:category/>
  <cp:version/>
  <cp:contentType/>
  <cp:contentStatus/>
</cp:coreProperties>
</file>