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penn" sheetId="1" r:id="rId1"/>
  </sheets>
  <definedNames>
    <definedName name="\D">'c2a penn'!#REF!</definedName>
    <definedName name="\P">'c2a penn'!#REF!</definedName>
    <definedName name="DASH">'c2a penn'!#REF!</definedName>
    <definedName name="H_1">'c2a penn'!$A$3:$O$12</definedName>
    <definedName name="P_1">'c2a penn'!$A$13:$O$149</definedName>
    <definedName name="PAM">'c2a penn'!#REF!</definedName>
    <definedName name="_xlnm.Print_Area" localSheetId="0">'c2a penn'!$A$13:$O$149</definedName>
    <definedName name="_xlnm.Print_Titles" localSheetId="0">'c2a penn'!$1:$12</definedName>
    <definedName name="Print_Titles_MI">'c2a penn'!$3:$12</definedName>
    <definedName name="TEST">'c2a penn'!$A$13:$O$13</definedName>
  </definedNames>
  <calcPr fullCalcOnLoad="1"/>
</workbook>
</file>

<file path=xl/sharedStrings.xml><?xml version="1.0" encoding="utf-8"?>
<sst xmlns="http://schemas.openxmlformats.org/spreadsheetml/2006/main" count="248" uniqueCount="122">
  <si>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</si>
  <si>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</si>
  <si>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</si>
  <si>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</si>
  <si>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</si>
  <si>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</si>
  <si>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</si>
  <si>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</si>
  <si>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</si>
  <si>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</si>
  <si>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 </t>
  </si>
  <si>
    <t xml:space="preserve"> Educational and general:</t>
  </si>
  <si>
    <t xml:space="preserve"> Research--</t>
  </si>
  <si>
    <t xml:space="preserve"> Public service--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</si>
  <si>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</si>
  <si>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</si>
  <si>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</si>
  <si>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</si>
  <si>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Associate Executive Director for basic research</t>
  </si>
  <si>
    <t xml:space="preserve">     Adipose tissue signaling </t>
  </si>
  <si>
    <t xml:space="preserve">     Autonomic neuroscience laboratory</t>
  </si>
  <si>
    <t xml:space="preserve">     Experimental obesity lab</t>
  </si>
  <si>
    <t xml:space="preserve">     Human genomics </t>
  </si>
  <si>
    <t xml:space="preserve">     Neurobiology</t>
  </si>
  <si>
    <t xml:space="preserve">     Neuroscience</t>
  </si>
  <si>
    <t xml:space="preserve">     Neurosignaling</t>
  </si>
  <si>
    <t xml:space="preserve">     Nutritional neurobiology</t>
  </si>
  <si>
    <t xml:space="preserve">     Reproductive biology laboratory</t>
  </si>
  <si>
    <t xml:space="preserve">     Taste genetics</t>
  </si>
  <si>
    <t xml:space="preserve">        Total basic research</t>
  </si>
  <si>
    <t xml:space="preserve">   Clinical research-</t>
  </si>
  <si>
    <t xml:space="preserve">     Behavioral medicine</t>
  </si>
  <si>
    <t xml:space="preserve">     Body composition laboratory</t>
  </si>
  <si>
    <t xml:space="preserve">     Clinical research</t>
  </si>
  <si>
    <t xml:space="preserve">     Gender and smoking behavior</t>
  </si>
  <si>
    <t xml:space="preserve">     Health and behavior</t>
  </si>
  <si>
    <t xml:space="preserve">     Human physiology</t>
  </si>
  <si>
    <t xml:space="preserve">     In-patient unit</t>
  </si>
  <si>
    <t xml:space="preserve">     Mass spectrometry</t>
  </si>
  <si>
    <t xml:space="preserve">     Metabolic chambers</t>
  </si>
  <si>
    <t xml:space="preserve">     MRS laboratory</t>
  </si>
  <si>
    <t xml:space="preserve">     Nutrition and chronic disease</t>
  </si>
  <si>
    <t xml:space="preserve">     Outpatient clinic</t>
  </si>
  <si>
    <t xml:space="preserve">        Total clinical research</t>
  </si>
  <si>
    <t xml:space="preserve">          Total research</t>
  </si>
  <si>
    <t xml:space="preserve">     Division of education</t>
  </si>
  <si>
    <t xml:space="preserve">          Total public service</t>
  </si>
  <si>
    <t xml:space="preserve">   Basic research support-</t>
  </si>
  <si>
    <t xml:space="preserve">     Cell culture core</t>
  </si>
  <si>
    <t xml:space="preserve">     Comparative biology core</t>
  </si>
  <si>
    <t xml:space="preserve">     Comparative metabolic core</t>
  </si>
  <si>
    <t xml:space="preserve">     Genomics core</t>
  </si>
  <si>
    <t xml:space="preserve">     Proteomics core</t>
  </si>
  <si>
    <t xml:space="preserve">     Transgenics core</t>
  </si>
  <si>
    <t xml:space="preserve">        Total basic research support</t>
  </si>
  <si>
    <t xml:space="preserve">   Clinical research support-</t>
  </si>
  <si>
    <t xml:space="preserve">     Associate Executive Director for clinical research</t>
  </si>
  <si>
    <t xml:space="preserve">     Biostatistics and data management core</t>
  </si>
  <si>
    <t xml:space="preserve">     Clinical chemistry core</t>
  </si>
  <si>
    <t xml:space="preserve">     Dietary assessment and food analysis core</t>
  </si>
  <si>
    <t xml:space="preserve">     Metabolic kitchen core</t>
  </si>
  <si>
    <t xml:space="preserve">        Total clinical research support</t>
  </si>
  <si>
    <t xml:space="preserve">          Total academic support</t>
  </si>
  <si>
    <t xml:space="preserve">     Executive Director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</si>
  <si>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</si>
  <si>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</si>
  <si>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</si>
  <si>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</si>
  <si>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   Subtotal institutional support</t>
  </si>
  <si>
    <t xml:space="preserve">          Total institutional support </t>
  </si>
  <si>
    <t xml:space="preserve">     Administration</t>
  </si>
  <si>
    <t xml:space="preserve">     Building operations</t>
  </si>
  <si>
    <t xml:space="preserve">     Grounds</t>
  </si>
  <si>
    <t xml:space="preserve">     Other</t>
  </si>
  <si>
    <t xml:space="preserve">     Security </t>
  </si>
  <si>
    <t xml:space="preserve">     Utilities</t>
  </si>
  <si>
    <t xml:space="preserve">          Total operation and maintenance of plant</t>
  </si>
  <si>
    <t xml:space="preserve">     Preventive medicine</t>
  </si>
  <si>
    <t xml:space="preserve">     Cell biology imaging core</t>
  </si>
  <si>
    <t xml:space="preserve">     Exercise testing</t>
  </si>
  <si>
    <t xml:space="preserve">     Research kitchen core</t>
  </si>
  <si>
    <t xml:space="preserve">     Custodial</t>
  </si>
  <si>
    <t xml:space="preserve">     Insurance </t>
  </si>
  <si>
    <t xml:space="preserve">     Recruiting core</t>
  </si>
  <si>
    <t xml:space="preserve">            Total educational and general expenditures</t>
  </si>
  <si>
    <t xml:space="preserve">     Diabetes</t>
  </si>
  <si>
    <t xml:space="preserve">     Transgenics</t>
  </si>
  <si>
    <t xml:space="preserve">     Social epidemiology</t>
  </si>
  <si>
    <t xml:space="preserve">     Associate Executive Director for population science</t>
  </si>
  <si>
    <t xml:space="preserve">     Protein structural biology</t>
  </si>
  <si>
    <t xml:space="preserve">     Stem cell laboratory</t>
  </si>
  <si>
    <t xml:space="preserve">     Maternal biology</t>
  </si>
  <si>
    <t xml:space="preserve">     Ubiquitin lab</t>
  </si>
  <si>
    <t xml:space="preserve">   Library</t>
  </si>
  <si>
    <t>ANALYSIS C-2A</t>
  </si>
  <si>
    <t>Current Unrestricted Fund Expenditures</t>
  </si>
  <si>
    <t xml:space="preserve">     Antioxidant and gene regulation laboratory</t>
  </si>
  <si>
    <t xml:space="preserve">     Viruses and obesity</t>
  </si>
  <si>
    <t xml:space="preserve">     Walking behavior</t>
  </si>
  <si>
    <t xml:space="preserve">     Regulation gene expression</t>
  </si>
  <si>
    <t xml:space="preserve">     Ingestive behavior</t>
  </si>
  <si>
    <t xml:space="preserve">        Total population science</t>
  </si>
  <si>
    <t>Population science-</t>
  </si>
  <si>
    <t xml:space="preserve">     Nutrition and neural signaling</t>
  </si>
  <si>
    <t xml:space="preserve">     Dietary assessment and food analysis</t>
  </si>
  <si>
    <t xml:space="preserve">            Total expenditures and transfers</t>
  </si>
  <si>
    <t xml:space="preserve">     Leptin signaling</t>
  </si>
  <si>
    <t xml:space="preserve">     Oxidative stress and disease</t>
  </si>
  <si>
    <t xml:space="preserve">  Nonmandatory transfers for--</t>
  </si>
  <si>
    <t xml:space="preserve">      Capital improvements</t>
  </si>
  <si>
    <t xml:space="preserve">          Total transfers</t>
  </si>
  <si>
    <t xml:space="preserve">     Adipocyte</t>
  </si>
  <si>
    <t xml:space="preserve">     Stem cell</t>
  </si>
  <si>
    <t xml:space="preserve">     PBRC residence service center</t>
  </si>
  <si>
    <t xml:space="preserve">     Sleep lab</t>
  </si>
  <si>
    <t xml:space="preserve">     Associate Executive Director for administration</t>
  </si>
  <si>
    <t xml:space="preserve">     Allocation from LSU</t>
  </si>
  <si>
    <t>For the year ended June 30, 2013</t>
  </si>
  <si>
    <t xml:space="preserve">     Metabolic chambers core</t>
  </si>
  <si>
    <t xml:space="preserve">     Intellectual property, legal, and regulatory affairs</t>
  </si>
  <si>
    <t xml:space="preserve">     Comparative biology</t>
  </si>
  <si>
    <t xml:space="preserve">     Allocation from System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</si>
</sst>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h:mm:ss\ AM/PM"/>
    <numFmt numFmtId="169" formatCode="[$-409]dddd\,\ mmmm\ dd\,\ yyyy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7" fontId="6" fillId="0" borderId="15" xfId="44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4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>
      <alignment vertical="center"/>
    </xf>
    <xf numFmtId="41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0" xfId="42" applyNumberFormat="1" applyFont="1" applyFill="1" applyBorder="1" applyAlignment="1">
      <alignment vertical="center"/>
    </xf>
    <xf numFmtId="165" fontId="6" fillId="0" borderId="0" xfId="44" applyNumberFormat="1" applyFont="1" applyFill="1" applyAlignment="1" applyProtection="1">
      <alignment vertical="center"/>
      <protection/>
    </xf>
    <xf numFmtId="37" fontId="7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1F4F9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2000250</xdr:colOff>
      <xdr:row>5</xdr:row>
      <xdr:rowOff>200025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2000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63"/>
  <sheetViews>
    <sheetView showGridLines="0" tabSelected="1" defaultGridColor="0" zoomScaleSheetLayoutView="100" colorId="22" workbookViewId="0" topLeftCell="A1">
      <selection activeCell="E138" sqref="E138"/>
    </sheetView>
  </sheetViews>
  <sheetFormatPr defaultColWidth="9.140625" defaultRowHeight="12"/>
  <cols>
    <col min="1" max="1" width="44.140625" style="1" customWidth="1"/>
    <col min="2" max="2" width="1.57421875" style="1" customWidth="1"/>
    <col min="3" max="3" width="13.57421875" style="1" customWidth="1"/>
    <col min="4" max="4" width="1.57421875" style="1" customWidth="1"/>
    <col min="5" max="5" width="13.57421875" style="1" customWidth="1"/>
    <col min="6" max="6" width="1.57421875" style="1" customWidth="1"/>
    <col min="7" max="7" width="13.57421875" style="1" customWidth="1"/>
    <col min="8" max="8" width="1.57421875" style="1" customWidth="1"/>
    <col min="9" max="9" width="13.57421875" style="1" customWidth="1"/>
    <col min="10" max="10" width="1.57421875" style="1" customWidth="1"/>
    <col min="11" max="11" width="13.57421875" style="1" customWidth="1"/>
    <col min="12" max="12" width="1.57421875" style="1" customWidth="1"/>
    <col min="13" max="13" width="13.57421875" style="1" customWidth="1"/>
    <col min="14" max="14" width="1.57421875" style="1" customWidth="1"/>
    <col min="15" max="15" width="13.57421875" style="1" customWidth="1"/>
    <col min="16" max="16" width="1.57421875" style="1" customWidth="1"/>
    <col min="17" max="17" width="8.57421875" style="1" customWidth="1"/>
    <col min="18" max="18" width="5.57421875" style="1" customWidth="1"/>
    <col min="19" max="19" width="8.57421875" style="1" customWidth="1"/>
    <col min="20" max="20" width="3.57421875" style="1" customWidth="1"/>
    <col min="21" max="16384" width="9.00390625" style="1" customWidth="1"/>
  </cols>
  <sheetData>
    <row r="1" spans="1:256" s="4" customFormat="1" ht="12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5" customFormat="1" ht="10.5" customHeight="1">
      <c r="A2" s="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5" customFormat="1" ht="16.5">
      <c r="A3" s="38"/>
      <c r="B3" s="8"/>
      <c r="C3" s="37" t="s">
        <v>94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5" customFormat="1" ht="8.25" customHeight="1">
      <c r="A4" s="38"/>
      <c r="B4" s="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5" customFormat="1" ht="16.5">
      <c r="A5" s="38"/>
      <c r="B5" s="9"/>
      <c r="C5" s="37" t="s">
        <v>95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5" customFormat="1" ht="16.5">
      <c r="A6" s="38"/>
      <c r="B6" s="8"/>
      <c r="C6" s="37" t="s">
        <v>117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5" customFormat="1" ht="10.5" customHeigh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4" customFormat="1" ht="12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" customFormat="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19" s="30" customFormat="1" ht="13.5">
      <c r="A10" s="15"/>
      <c r="B10" s="15"/>
      <c r="C10" s="15"/>
      <c r="D10" s="15"/>
      <c r="E10" s="15"/>
      <c r="F10" s="15"/>
      <c r="G10" s="15"/>
      <c r="H10" s="15"/>
      <c r="I10" s="27" t="s">
        <v>0</v>
      </c>
      <c r="J10" s="15"/>
      <c r="K10" s="15"/>
      <c r="L10" s="15"/>
      <c r="M10" s="27" t="s">
        <v>1</v>
      </c>
      <c r="N10" s="15"/>
      <c r="O10" s="15"/>
      <c r="P10" s="15"/>
      <c r="Q10" s="15"/>
      <c r="R10" s="15"/>
      <c r="S10" s="15"/>
    </row>
    <row r="11" spans="1:19" s="30" customFormat="1" ht="12.75" customHeight="1">
      <c r="A11" s="15"/>
      <c r="B11" s="15"/>
      <c r="C11" s="28" t="s">
        <v>2</v>
      </c>
      <c r="D11" s="29"/>
      <c r="E11" s="28" t="s">
        <v>3</v>
      </c>
      <c r="F11" s="29"/>
      <c r="G11" s="28" t="s">
        <v>4</v>
      </c>
      <c r="H11" s="29"/>
      <c r="I11" s="28" t="s">
        <v>5</v>
      </c>
      <c r="J11" s="29"/>
      <c r="K11" s="28" t="s">
        <v>6</v>
      </c>
      <c r="L11" s="29"/>
      <c r="M11" s="28" t="s">
        <v>7</v>
      </c>
      <c r="N11" s="29"/>
      <c r="O11" s="28" t="s">
        <v>8</v>
      </c>
      <c r="P11" s="15"/>
      <c r="Q11" s="15"/>
      <c r="R11" s="15"/>
      <c r="S11" s="15"/>
    </row>
    <row r="12" spans="1:19" s="19" customFormat="1" ht="13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9" customFormat="1" ht="13.5" customHeight="1">
      <c r="A13" s="16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19" customFormat="1" ht="13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19" customFormat="1" ht="13.5" customHeight="1">
      <c r="A15" s="16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s="19" customFormat="1" ht="13.5" customHeight="1">
      <c r="A16" s="16" t="s">
        <v>17</v>
      </c>
      <c r="B16" s="17" t="s">
        <v>9</v>
      </c>
      <c r="C16" s="16"/>
      <c r="D16" s="16"/>
      <c r="E16" s="16" t="s">
        <v>9</v>
      </c>
      <c r="F16" s="16" t="s">
        <v>9</v>
      </c>
      <c r="G16" s="16" t="s">
        <v>9</v>
      </c>
      <c r="H16" s="16" t="s">
        <v>9</v>
      </c>
      <c r="I16" s="16" t="s">
        <v>9</v>
      </c>
      <c r="J16" s="16" t="s">
        <v>9</v>
      </c>
      <c r="K16" s="16" t="s">
        <v>9</v>
      </c>
      <c r="L16" s="16" t="s">
        <v>9</v>
      </c>
      <c r="M16" s="16" t="s">
        <v>9</v>
      </c>
      <c r="N16" s="16" t="s">
        <v>9</v>
      </c>
      <c r="O16" s="16" t="s">
        <v>9</v>
      </c>
      <c r="P16" s="16"/>
      <c r="Q16" s="16"/>
      <c r="R16" s="16"/>
      <c r="S16" s="16"/>
    </row>
    <row r="17" spans="1:19" s="19" customFormat="1" ht="13.5" customHeight="1">
      <c r="A17" s="16" t="s">
        <v>18</v>
      </c>
      <c r="B17" s="17"/>
      <c r="C17" s="31">
        <f aca="true" t="shared" si="0" ref="C17:C41">SUM(E17:O17)</f>
        <v>223628</v>
      </c>
      <c r="D17" s="31"/>
      <c r="E17" s="31">
        <v>117250</v>
      </c>
      <c r="F17" s="31"/>
      <c r="G17" s="31">
        <v>36034</v>
      </c>
      <c r="H17" s="31"/>
      <c r="I17" s="31">
        <v>61143</v>
      </c>
      <c r="J17" s="31"/>
      <c r="K17" s="31">
        <v>0</v>
      </c>
      <c r="L17" s="31"/>
      <c r="M17" s="31">
        <v>9201</v>
      </c>
      <c r="N17" s="31"/>
      <c r="O17" s="31">
        <v>0</v>
      </c>
      <c r="P17" s="16"/>
      <c r="Q17" s="16"/>
      <c r="R17" s="16"/>
      <c r="S17" s="16"/>
    </row>
    <row r="18" spans="1:19" s="19" customFormat="1" ht="13.5" customHeight="1">
      <c r="A18" s="16" t="s">
        <v>111</v>
      </c>
      <c r="B18" s="17"/>
      <c r="C18" s="16">
        <f>SUM(E18:O18)</f>
        <v>11785</v>
      </c>
      <c r="D18" s="16"/>
      <c r="E18" s="16">
        <v>6936</v>
      </c>
      <c r="F18" s="16"/>
      <c r="G18" s="16">
        <v>0</v>
      </c>
      <c r="H18" s="16"/>
      <c r="I18" s="16">
        <v>2767</v>
      </c>
      <c r="J18" s="16"/>
      <c r="K18" s="16">
        <v>0</v>
      </c>
      <c r="L18" s="16"/>
      <c r="M18" s="16">
        <v>2082</v>
      </c>
      <c r="N18" s="16"/>
      <c r="O18" s="16">
        <v>0</v>
      </c>
      <c r="P18" s="16"/>
      <c r="Q18" s="16"/>
      <c r="R18" s="16"/>
      <c r="S18" s="16"/>
    </row>
    <row r="19" spans="1:19" s="19" customFormat="1" ht="13.5" customHeight="1">
      <c r="A19" s="16" t="s">
        <v>19</v>
      </c>
      <c r="B19" s="17"/>
      <c r="C19" s="16">
        <f t="shared" si="0"/>
        <v>129035</v>
      </c>
      <c r="D19" s="16"/>
      <c r="E19" s="16">
        <v>52299</v>
      </c>
      <c r="F19" s="16"/>
      <c r="G19" s="16">
        <v>13714</v>
      </c>
      <c r="H19" s="16"/>
      <c r="I19" s="16">
        <v>20862</v>
      </c>
      <c r="J19" s="16"/>
      <c r="K19" s="16">
        <v>0</v>
      </c>
      <c r="L19" s="16"/>
      <c r="M19" s="16">
        <v>42160</v>
      </c>
      <c r="N19" s="16"/>
      <c r="O19" s="16">
        <v>0</v>
      </c>
      <c r="P19" s="16"/>
      <c r="Q19" s="16"/>
      <c r="R19" s="16"/>
      <c r="S19" s="16"/>
    </row>
    <row r="20" spans="1:19" s="19" customFormat="1" ht="13.5" customHeight="1">
      <c r="A20" s="16" t="s">
        <v>96</v>
      </c>
      <c r="B20" s="17"/>
      <c r="C20" s="16">
        <f t="shared" si="0"/>
        <v>90208</v>
      </c>
      <c r="D20" s="16"/>
      <c r="E20" s="16">
        <v>44870</v>
      </c>
      <c r="F20" s="16"/>
      <c r="G20" s="16">
        <v>0</v>
      </c>
      <c r="H20" s="16"/>
      <c r="I20" s="16">
        <v>17898</v>
      </c>
      <c r="J20" s="16"/>
      <c r="K20" s="16">
        <v>2745</v>
      </c>
      <c r="L20" s="16"/>
      <c r="M20" s="16">
        <v>21225</v>
      </c>
      <c r="N20" s="16"/>
      <c r="O20" s="16">
        <v>3470</v>
      </c>
      <c r="P20" s="16"/>
      <c r="Q20" s="16"/>
      <c r="R20" s="16"/>
      <c r="S20" s="16"/>
    </row>
    <row r="21" spans="1:19" s="19" customFormat="1" ht="13.5" customHeight="1">
      <c r="A21" s="16" t="s">
        <v>20</v>
      </c>
      <c r="B21" s="17"/>
      <c r="C21" s="16">
        <f t="shared" si="0"/>
        <v>30213</v>
      </c>
      <c r="D21" s="16"/>
      <c r="E21" s="16">
        <v>5478</v>
      </c>
      <c r="F21" s="16"/>
      <c r="G21" s="16">
        <v>0</v>
      </c>
      <c r="H21" s="16"/>
      <c r="I21" s="16">
        <v>2185</v>
      </c>
      <c r="J21" s="16"/>
      <c r="K21" s="16">
        <v>721</v>
      </c>
      <c r="L21" s="16"/>
      <c r="M21" s="16">
        <v>21829</v>
      </c>
      <c r="N21" s="16"/>
      <c r="O21" s="16">
        <v>0</v>
      </c>
      <c r="P21" s="16"/>
      <c r="Q21" s="16"/>
      <c r="R21" s="16"/>
      <c r="S21" s="16"/>
    </row>
    <row r="22" spans="1:19" s="19" customFormat="1" ht="13.5" customHeight="1">
      <c r="A22" s="16" t="s">
        <v>120</v>
      </c>
      <c r="B22" s="17"/>
      <c r="C22" s="16">
        <f>SUM(E22:O22)</f>
        <v>752</v>
      </c>
      <c r="D22" s="16"/>
      <c r="E22" s="16">
        <v>0</v>
      </c>
      <c r="F22" s="16"/>
      <c r="G22" s="16">
        <v>0</v>
      </c>
      <c r="H22" s="16"/>
      <c r="I22" s="16">
        <v>0</v>
      </c>
      <c r="J22" s="16"/>
      <c r="K22" s="16">
        <v>752</v>
      </c>
      <c r="L22" s="16"/>
      <c r="M22" s="16">
        <v>0</v>
      </c>
      <c r="N22" s="16"/>
      <c r="O22" s="16">
        <v>0</v>
      </c>
      <c r="P22" s="16"/>
      <c r="Q22" s="16"/>
      <c r="R22" s="16"/>
      <c r="S22" s="16"/>
    </row>
    <row r="23" spans="1:19" s="19" customFormat="1" ht="13.5" customHeight="1">
      <c r="A23" s="25" t="s">
        <v>85</v>
      </c>
      <c r="B23" s="17"/>
      <c r="C23" s="16">
        <f t="shared" si="0"/>
        <v>98800</v>
      </c>
      <c r="D23" s="16"/>
      <c r="E23" s="16">
        <v>52836</v>
      </c>
      <c r="F23" s="16"/>
      <c r="G23" s="16">
        <v>0</v>
      </c>
      <c r="H23" s="16"/>
      <c r="I23" s="16">
        <v>44897</v>
      </c>
      <c r="J23" s="16"/>
      <c r="K23" s="16">
        <v>0</v>
      </c>
      <c r="L23" s="16"/>
      <c r="M23" s="16">
        <v>1067</v>
      </c>
      <c r="N23" s="16"/>
      <c r="O23" s="16">
        <v>0</v>
      </c>
      <c r="P23" s="16"/>
      <c r="Q23" s="16"/>
      <c r="R23" s="16"/>
      <c r="S23" s="16"/>
    </row>
    <row r="24" spans="1:19" s="19" customFormat="1" ht="13.5" customHeight="1">
      <c r="A24" s="16" t="s">
        <v>21</v>
      </c>
      <c r="B24" s="17" t="s">
        <v>9</v>
      </c>
      <c r="C24" s="16">
        <f t="shared" si="0"/>
        <v>35230</v>
      </c>
      <c r="D24" s="16"/>
      <c r="E24" s="16">
        <v>25000</v>
      </c>
      <c r="F24" s="16"/>
      <c r="G24" s="16">
        <v>0</v>
      </c>
      <c r="H24" s="16"/>
      <c r="I24" s="16">
        <v>9972</v>
      </c>
      <c r="J24" s="16"/>
      <c r="K24" s="16">
        <v>0</v>
      </c>
      <c r="L24" s="16"/>
      <c r="M24" s="16">
        <v>258</v>
      </c>
      <c r="N24" s="16"/>
      <c r="O24" s="16">
        <v>0</v>
      </c>
      <c r="P24" s="16"/>
      <c r="Q24" s="16"/>
      <c r="R24" s="16"/>
      <c r="S24" s="16"/>
    </row>
    <row r="25" spans="1:19" s="19" customFormat="1" ht="13.5" customHeight="1">
      <c r="A25" s="16" t="s">
        <v>22</v>
      </c>
      <c r="B25" s="17" t="s">
        <v>9</v>
      </c>
      <c r="C25" s="16">
        <f t="shared" si="0"/>
        <v>498985</v>
      </c>
      <c r="D25" s="16"/>
      <c r="E25" s="16">
        <v>320065</v>
      </c>
      <c r="F25" s="16"/>
      <c r="G25" s="16">
        <v>0</v>
      </c>
      <c r="H25" s="16"/>
      <c r="I25" s="16">
        <v>132273</v>
      </c>
      <c r="J25" s="16"/>
      <c r="K25" s="16">
        <v>4445</v>
      </c>
      <c r="L25" s="16"/>
      <c r="M25" s="16">
        <v>15971</v>
      </c>
      <c r="N25" s="16"/>
      <c r="O25" s="16">
        <v>26231</v>
      </c>
      <c r="P25" s="16"/>
      <c r="Q25" s="16"/>
      <c r="R25" s="16"/>
      <c r="S25" s="16"/>
    </row>
    <row r="26" spans="1:19" s="19" customFormat="1" ht="13.5" customHeight="1">
      <c r="A26" s="16" t="s">
        <v>106</v>
      </c>
      <c r="B26" s="17"/>
      <c r="C26" s="16">
        <f t="shared" si="0"/>
        <v>76856</v>
      </c>
      <c r="D26" s="16"/>
      <c r="E26" s="16">
        <v>48250</v>
      </c>
      <c r="F26" s="16"/>
      <c r="G26" s="16">
        <v>10113</v>
      </c>
      <c r="H26" s="16"/>
      <c r="I26" s="16">
        <v>16355</v>
      </c>
      <c r="J26" s="16"/>
      <c r="K26" s="16">
        <v>0</v>
      </c>
      <c r="L26" s="16"/>
      <c r="M26" s="16">
        <v>2138</v>
      </c>
      <c r="N26" s="16"/>
      <c r="O26" s="16">
        <v>0</v>
      </c>
      <c r="P26" s="16"/>
      <c r="Q26" s="16"/>
      <c r="R26" s="16"/>
      <c r="S26" s="16"/>
    </row>
    <row r="27" spans="1:19" s="19" customFormat="1" ht="13.5" customHeight="1">
      <c r="A27" s="16" t="s">
        <v>91</v>
      </c>
      <c r="B27" s="17"/>
      <c r="C27" s="16">
        <f t="shared" si="0"/>
        <v>345495</v>
      </c>
      <c r="D27" s="16"/>
      <c r="E27" s="16">
        <v>219114</v>
      </c>
      <c r="F27" s="16"/>
      <c r="G27" s="16">
        <v>0</v>
      </c>
      <c r="H27" s="16"/>
      <c r="I27" s="16">
        <v>87403</v>
      </c>
      <c r="J27" s="16"/>
      <c r="K27" s="16">
        <v>1541</v>
      </c>
      <c r="L27" s="16"/>
      <c r="M27" s="16">
        <v>37437</v>
      </c>
      <c r="N27" s="16"/>
      <c r="O27" s="16">
        <v>0</v>
      </c>
      <c r="P27" s="16"/>
      <c r="Q27" s="16"/>
      <c r="R27" s="16"/>
      <c r="S27" s="16"/>
    </row>
    <row r="28" spans="1:19" s="19" customFormat="1" ht="13.5" customHeight="1">
      <c r="A28" s="16" t="s">
        <v>23</v>
      </c>
      <c r="B28" s="17" t="s">
        <v>9</v>
      </c>
      <c r="C28" s="16">
        <f t="shared" si="0"/>
        <v>108</v>
      </c>
      <c r="D28" s="16"/>
      <c r="E28" s="16">
        <v>0</v>
      </c>
      <c r="F28" s="16"/>
      <c r="G28" s="16">
        <v>0</v>
      </c>
      <c r="H28" s="16"/>
      <c r="I28" s="16">
        <v>0</v>
      </c>
      <c r="J28" s="16"/>
      <c r="K28" s="16">
        <v>0</v>
      </c>
      <c r="L28" s="16"/>
      <c r="M28" s="16">
        <v>108</v>
      </c>
      <c r="N28" s="16"/>
      <c r="O28" s="16">
        <v>0</v>
      </c>
      <c r="P28" s="16"/>
      <c r="Q28" s="16"/>
      <c r="R28" s="16"/>
      <c r="S28" s="16"/>
    </row>
    <row r="29" spans="1:19" s="19" customFormat="1" ht="13.5" customHeight="1">
      <c r="A29" s="16" t="s">
        <v>24</v>
      </c>
      <c r="B29" s="17" t="s">
        <v>9</v>
      </c>
      <c r="C29" s="16">
        <f t="shared" si="0"/>
        <v>107436</v>
      </c>
      <c r="D29" s="16"/>
      <c r="E29" s="16">
        <v>57069</v>
      </c>
      <c r="F29" s="16"/>
      <c r="G29" s="16">
        <v>0</v>
      </c>
      <c r="H29" s="16"/>
      <c r="I29" s="16">
        <v>22764</v>
      </c>
      <c r="J29" s="16"/>
      <c r="K29" s="16">
        <v>618</v>
      </c>
      <c r="L29" s="16"/>
      <c r="M29" s="16">
        <v>23109</v>
      </c>
      <c r="N29" s="16"/>
      <c r="O29" s="16">
        <v>3876</v>
      </c>
      <c r="P29" s="16"/>
      <c r="Q29" s="16"/>
      <c r="R29" s="16"/>
      <c r="S29" s="16"/>
    </row>
    <row r="30" spans="1:19" s="19" customFormat="1" ht="13.5" customHeight="1">
      <c r="A30" s="16" t="s">
        <v>25</v>
      </c>
      <c r="B30" s="17" t="s">
        <v>9</v>
      </c>
      <c r="C30" s="16">
        <f t="shared" si="0"/>
        <v>6268</v>
      </c>
      <c r="D30" s="16"/>
      <c r="E30" s="16">
        <v>2329</v>
      </c>
      <c r="F30" s="16"/>
      <c r="G30" s="16">
        <v>0</v>
      </c>
      <c r="H30" s="16"/>
      <c r="I30" s="16">
        <v>929</v>
      </c>
      <c r="J30" s="16"/>
      <c r="K30" s="16">
        <v>0</v>
      </c>
      <c r="L30" s="16"/>
      <c r="M30" s="16">
        <v>3010</v>
      </c>
      <c r="N30" s="16"/>
      <c r="O30" s="16">
        <v>0</v>
      </c>
      <c r="P30" s="16"/>
      <c r="Q30" s="16"/>
      <c r="R30" s="16"/>
      <c r="S30" s="16"/>
    </row>
    <row r="31" spans="1:19" s="19" customFormat="1" ht="13.5" customHeight="1">
      <c r="A31" s="16" t="s">
        <v>103</v>
      </c>
      <c r="B31" s="17"/>
      <c r="C31" s="16">
        <f t="shared" si="0"/>
        <v>12317</v>
      </c>
      <c r="D31" s="16"/>
      <c r="E31" s="16">
        <v>0</v>
      </c>
      <c r="F31" s="16"/>
      <c r="G31" s="16">
        <v>0</v>
      </c>
      <c r="H31" s="16"/>
      <c r="I31" s="16">
        <v>0</v>
      </c>
      <c r="J31" s="16"/>
      <c r="K31" s="16">
        <v>0</v>
      </c>
      <c r="L31" s="16"/>
      <c r="M31" s="16">
        <v>12317</v>
      </c>
      <c r="N31" s="16"/>
      <c r="O31" s="16">
        <v>0</v>
      </c>
      <c r="P31" s="16"/>
      <c r="Q31" s="16"/>
      <c r="R31" s="16"/>
      <c r="S31" s="16"/>
    </row>
    <row r="32" spans="1:19" s="19" customFormat="1" ht="13.5" customHeight="1">
      <c r="A32" s="16" t="s">
        <v>26</v>
      </c>
      <c r="B32" s="17"/>
      <c r="C32" s="16">
        <f t="shared" si="0"/>
        <v>121623</v>
      </c>
      <c r="D32" s="16"/>
      <c r="E32" s="16">
        <v>65420</v>
      </c>
      <c r="F32" s="16"/>
      <c r="G32" s="16">
        <v>0</v>
      </c>
      <c r="H32" s="16"/>
      <c r="I32" s="16">
        <v>26095</v>
      </c>
      <c r="J32" s="16"/>
      <c r="K32" s="16">
        <v>756</v>
      </c>
      <c r="L32" s="16"/>
      <c r="M32" s="16">
        <v>29352</v>
      </c>
      <c r="N32" s="16"/>
      <c r="O32" s="16">
        <v>0</v>
      </c>
      <c r="P32" s="16"/>
      <c r="Q32" s="16"/>
      <c r="R32" s="16"/>
      <c r="S32" s="16"/>
    </row>
    <row r="33" spans="1:19" s="19" customFormat="1" ht="13.5" customHeight="1">
      <c r="A33" s="16" t="s">
        <v>107</v>
      </c>
      <c r="B33" s="17"/>
      <c r="C33" s="16">
        <f t="shared" si="0"/>
        <v>59464</v>
      </c>
      <c r="D33" s="16"/>
      <c r="E33" s="16">
        <v>42500</v>
      </c>
      <c r="F33" s="16"/>
      <c r="G33" s="16">
        <v>0</v>
      </c>
      <c r="H33" s="16"/>
      <c r="I33" s="16">
        <v>16953</v>
      </c>
      <c r="J33" s="16"/>
      <c r="K33" s="16">
        <v>0</v>
      </c>
      <c r="L33" s="16"/>
      <c r="M33" s="16">
        <v>11</v>
      </c>
      <c r="N33" s="16"/>
      <c r="O33" s="16">
        <v>0</v>
      </c>
      <c r="P33" s="16"/>
      <c r="Q33" s="16"/>
      <c r="R33" s="16"/>
      <c r="S33" s="16"/>
    </row>
    <row r="34" spans="1:19" s="19" customFormat="1" ht="13.5" customHeight="1">
      <c r="A34" s="16" t="s">
        <v>89</v>
      </c>
      <c r="B34" s="17"/>
      <c r="C34" s="16">
        <f>SUM(E34:O34)</f>
        <v>708</v>
      </c>
      <c r="D34" s="16"/>
      <c r="E34" s="16">
        <v>0</v>
      </c>
      <c r="F34" s="16"/>
      <c r="G34" s="16">
        <v>0</v>
      </c>
      <c r="H34" s="16"/>
      <c r="I34" s="16">
        <v>0</v>
      </c>
      <c r="J34" s="16"/>
      <c r="K34" s="16">
        <v>0</v>
      </c>
      <c r="L34" s="16"/>
      <c r="M34" s="16">
        <v>708</v>
      </c>
      <c r="N34" s="16"/>
      <c r="O34" s="16">
        <v>0</v>
      </c>
      <c r="P34" s="16"/>
      <c r="Q34" s="16"/>
      <c r="R34" s="16"/>
      <c r="S34" s="16"/>
    </row>
    <row r="35" spans="1:19" s="19" customFormat="1" ht="13.5" customHeight="1">
      <c r="A35" s="16" t="s">
        <v>99</v>
      </c>
      <c r="B35" s="17"/>
      <c r="C35" s="16">
        <f t="shared" si="0"/>
        <v>58913</v>
      </c>
      <c r="D35" s="16"/>
      <c r="E35" s="16">
        <v>22629</v>
      </c>
      <c r="F35" s="16"/>
      <c r="G35" s="16">
        <v>0</v>
      </c>
      <c r="H35" s="16"/>
      <c r="I35" s="16">
        <v>9026</v>
      </c>
      <c r="J35" s="16"/>
      <c r="K35" s="16">
        <v>1310</v>
      </c>
      <c r="L35" s="16"/>
      <c r="M35" s="16">
        <v>25948</v>
      </c>
      <c r="N35" s="16"/>
      <c r="O35" s="16">
        <v>0</v>
      </c>
      <c r="P35" s="16"/>
      <c r="Q35" s="16"/>
      <c r="R35" s="16"/>
      <c r="S35" s="16"/>
    </row>
    <row r="36" spans="1:19" s="19" customFormat="1" ht="13.5" customHeight="1">
      <c r="A36" s="16" t="s">
        <v>27</v>
      </c>
      <c r="B36" s="17"/>
      <c r="C36" s="16">
        <f t="shared" si="0"/>
        <v>59560</v>
      </c>
      <c r="D36" s="16"/>
      <c r="E36" s="16">
        <v>38667</v>
      </c>
      <c r="F36" s="16"/>
      <c r="G36" s="16">
        <v>0</v>
      </c>
      <c r="H36" s="16"/>
      <c r="I36" s="16">
        <v>13629</v>
      </c>
      <c r="J36" s="16"/>
      <c r="K36" s="16">
        <v>519</v>
      </c>
      <c r="L36" s="16"/>
      <c r="M36" s="16">
        <v>6745</v>
      </c>
      <c r="N36" s="16"/>
      <c r="O36" s="16">
        <v>0</v>
      </c>
      <c r="P36" s="16"/>
      <c r="Q36" s="16"/>
      <c r="R36" s="16"/>
      <c r="S36" s="16"/>
    </row>
    <row r="37" spans="1:19" s="19" customFormat="1" ht="13.5" customHeight="1">
      <c r="A37" s="16" t="s">
        <v>90</v>
      </c>
      <c r="B37" s="17"/>
      <c r="C37" s="16">
        <f t="shared" si="0"/>
        <v>317003</v>
      </c>
      <c r="D37" s="16"/>
      <c r="E37" s="16">
        <v>197948</v>
      </c>
      <c r="F37" s="16"/>
      <c r="G37" s="16">
        <v>0</v>
      </c>
      <c r="H37" s="16"/>
      <c r="I37" s="16">
        <v>103022</v>
      </c>
      <c r="J37" s="16"/>
      <c r="K37" s="16">
        <v>0</v>
      </c>
      <c r="L37" s="16"/>
      <c r="M37" s="16">
        <v>15245</v>
      </c>
      <c r="N37" s="16"/>
      <c r="O37" s="16">
        <v>788</v>
      </c>
      <c r="P37" s="16"/>
      <c r="Q37" s="16"/>
      <c r="R37" s="16"/>
      <c r="S37" s="16"/>
    </row>
    <row r="38" spans="1:19" s="19" customFormat="1" ht="13.5" customHeight="1">
      <c r="A38" s="16" t="s">
        <v>28</v>
      </c>
      <c r="B38" s="17"/>
      <c r="C38" s="16">
        <f t="shared" si="0"/>
        <v>276651</v>
      </c>
      <c r="D38" s="16"/>
      <c r="E38" s="16">
        <v>167720</v>
      </c>
      <c r="F38" s="16"/>
      <c r="G38" s="16">
        <v>2659</v>
      </c>
      <c r="H38" s="16"/>
      <c r="I38" s="16">
        <v>66990</v>
      </c>
      <c r="J38" s="16"/>
      <c r="K38" s="16">
        <v>0</v>
      </c>
      <c r="L38" s="16"/>
      <c r="M38" s="16">
        <v>39282</v>
      </c>
      <c r="N38" s="16"/>
      <c r="O38" s="16">
        <v>0</v>
      </c>
      <c r="P38" s="16"/>
      <c r="Q38" s="16"/>
      <c r="R38" s="16"/>
      <c r="S38" s="16"/>
    </row>
    <row r="39" spans="1:19" s="19" customFormat="1" ht="13.5" customHeight="1">
      <c r="A39" s="16" t="s">
        <v>86</v>
      </c>
      <c r="B39" s="17"/>
      <c r="C39" s="16">
        <f t="shared" si="0"/>
        <v>102233</v>
      </c>
      <c r="D39" s="16"/>
      <c r="E39" s="16">
        <v>44916</v>
      </c>
      <c r="F39" s="16"/>
      <c r="G39" s="16">
        <v>0</v>
      </c>
      <c r="H39" s="16"/>
      <c r="I39" s="16">
        <v>28014</v>
      </c>
      <c r="J39" s="16"/>
      <c r="K39" s="16">
        <v>0</v>
      </c>
      <c r="L39" s="16"/>
      <c r="M39" s="16">
        <v>27695</v>
      </c>
      <c r="N39" s="16"/>
      <c r="O39" s="16">
        <v>1608</v>
      </c>
      <c r="P39" s="16"/>
      <c r="Q39" s="16"/>
      <c r="R39" s="16"/>
      <c r="S39" s="16"/>
    </row>
    <row r="40" spans="1:19" s="35" customFormat="1" ht="13.5" customHeight="1">
      <c r="A40" s="20" t="s">
        <v>92</v>
      </c>
      <c r="B40" s="34" t="s">
        <v>9</v>
      </c>
      <c r="C40" s="20">
        <f t="shared" si="0"/>
        <v>49298</v>
      </c>
      <c r="D40" s="20"/>
      <c r="E40" s="16">
        <v>32979</v>
      </c>
      <c r="F40" s="16"/>
      <c r="G40" s="16">
        <v>0</v>
      </c>
      <c r="H40" s="16"/>
      <c r="I40" s="16">
        <v>13155</v>
      </c>
      <c r="J40" s="16"/>
      <c r="K40" s="16">
        <v>0</v>
      </c>
      <c r="L40" s="16"/>
      <c r="M40" s="16">
        <v>3164</v>
      </c>
      <c r="N40" s="16"/>
      <c r="O40" s="16">
        <v>0</v>
      </c>
      <c r="P40" s="20"/>
      <c r="Q40" s="20"/>
      <c r="R40" s="20"/>
      <c r="S40" s="20"/>
    </row>
    <row r="41" spans="1:19" s="35" customFormat="1" ht="13.5" customHeight="1">
      <c r="A41" s="20" t="s">
        <v>97</v>
      </c>
      <c r="B41" s="34"/>
      <c r="C41" s="21">
        <f t="shared" si="0"/>
        <v>119468</v>
      </c>
      <c r="D41" s="20"/>
      <c r="E41" s="21">
        <v>56042</v>
      </c>
      <c r="F41" s="20"/>
      <c r="G41" s="21">
        <v>2491</v>
      </c>
      <c r="H41" s="20"/>
      <c r="I41" s="21">
        <v>22354</v>
      </c>
      <c r="J41" s="20"/>
      <c r="K41" s="21">
        <v>5084</v>
      </c>
      <c r="L41" s="20"/>
      <c r="M41" s="21">
        <v>33497</v>
      </c>
      <c r="N41" s="20"/>
      <c r="O41" s="21">
        <v>0</v>
      </c>
      <c r="P41" s="20"/>
      <c r="Q41" s="20"/>
      <c r="R41" s="20"/>
      <c r="S41" s="20"/>
    </row>
    <row r="42" spans="1:19" s="19" customFormat="1" ht="13.5" customHeight="1">
      <c r="A42" s="16"/>
      <c r="B42" s="17"/>
      <c r="C42" s="20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9" customFormat="1" ht="13.5" customHeight="1">
      <c r="A43" s="16" t="s">
        <v>29</v>
      </c>
      <c r="B43" s="17"/>
      <c r="C43" s="18">
        <f>SUM(C17:C41)</f>
        <v>2832037</v>
      </c>
      <c r="D43" s="16"/>
      <c r="E43" s="18">
        <f>SUM(E17:E41)</f>
        <v>1620317</v>
      </c>
      <c r="F43" s="16"/>
      <c r="G43" s="18">
        <f>SUM(G17:G41)</f>
        <v>65011</v>
      </c>
      <c r="H43" s="16"/>
      <c r="I43" s="18">
        <f>SUM(I17:I41)</f>
        <v>718686</v>
      </c>
      <c r="J43" s="16"/>
      <c r="K43" s="18">
        <f>SUM(K17:K41)</f>
        <v>18491</v>
      </c>
      <c r="L43" s="16"/>
      <c r="M43" s="18">
        <f>SUM(M17:M41)</f>
        <v>373559</v>
      </c>
      <c r="N43" s="16"/>
      <c r="O43" s="18">
        <f>SUM(O17:O41)</f>
        <v>35973</v>
      </c>
      <c r="P43" s="16"/>
      <c r="Q43" s="16"/>
      <c r="R43" s="16"/>
      <c r="S43" s="16"/>
    </row>
    <row r="44" spans="1:19" s="19" customFormat="1" ht="13.5" customHeight="1">
      <c r="A44" s="16"/>
      <c r="B44" s="17"/>
      <c r="C44" s="20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9" customFormat="1" ht="13.5" customHeight="1">
      <c r="A45" s="16" t="s">
        <v>30</v>
      </c>
      <c r="B45" s="17" t="s">
        <v>9</v>
      </c>
      <c r="C45" s="16"/>
      <c r="D45" s="16"/>
      <c r="E45" s="16" t="s">
        <v>9</v>
      </c>
      <c r="F45" s="16" t="s">
        <v>9</v>
      </c>
      <c r="G45" s="16" t="s">
        <v>9</v>
      </c>
      <c r="H45" s="16" t="s">
        <v>9</v>
      </c>
      <c r="I45" s="16" t="s">
        <v>9</v>
      </c>
      <c r="J45" s="16" t="s">
        <v>9</v>
      </c>
      <c r="K45" s="16" t="s">
        <v>9</v>
      </c>
      <c r="L45" s="16" t="s">
        <v>9</v>
      </c>
      <c r="M45" s="16" t="s">
        <v>9</v>
      </c>
      <c r="N45" s="16" t="s">
        <v>9</v>
      </c>
      <c r="O45" s="16" t="s">
        <v>9</v>
      </c>
      <c r="P45" s="16"/>
      <c r="Q45" s="16"/>
      <c r="R45" s="16"/>
      <c r="S45" s="16"/>
    </row>
    <row r="46" spans="1:19" s="19" customFormat="1" ht="13.5" customHeight="1">
      <c r="A46" s="16" t="s">
        <v>31</v>
      </c>
      <c r="B46" s="17"/>
      <c r="C46" s="33">
        <f aca="true" t="shared" si="1" ref="C46:C58">SUM(E46:O46)</f>
        <v>46631</v>
      </c>
      <c r="D46" s="36">
        <v>0</v>
      </c>
      <c r="E46" s="16">
        <v>28452</v>
      </c>
      <c r="F46" s="16"/>
      <c r="G46" s="16">
        <v>0</v>
      </c>
      <c r="H46" s="16"/>
      <c r="I46" s="16">
        <v>11349</v>
      </c>
      <c r="J46" s="16"/>
      <c r="K46" s="16">
        <v>441</v>
      </c>
      <c r="L46" s="16"/>
      <c r="M46" s="16">
        <v>6389</v>
      </c>
      <c r="N46" s="16"/>
      <c r="O46" s="16">
        <v>0</v>
      </c>
      <c r="P46" s="16"/>
      <c r="Q46" s="16"/>
      <c r="R46" s="16"/>
      <c r="S46" s="16"/>
    </row>
    <row r="47" spans="1:19" s="19" customFormat="1" ht="13.5" customHeight="1">
      <c r="A47" s="16" t="s">
        <v>32</v>
      </c>
      <c r="B47" s="17"/>
      <c r="C47" s="33">
        <f t="shared" si="1"/>
        <v>17</v>
      </c>
      <c r="D47" s="16"/>
      <c r="E47" s="16">
        <v>0</v>
      </c>
      <c r="F47" s="16"/>
      <c r="G47" s="16">
        <v>0</v>
      </c>
      <c r="H47" s="16"/>
      <c r="I47" s="16">
        <v>0</v>
      </c>
      <c r="J47" s="16"/>
      <c r="K47" s="16">
        <v>0</v>
      </c>
      <c r="L47" s="16"/>
      <c r="M47" s="16">
        <v>17</v>
      </c>
      <c r="N47" s="16"/>
      <c r="O47" s="16">
        <v>0</v>
      </c>
      <c r="P47" s="16"/>
      <c r="Q47" s="16"/>
      <c r="R47" s="16"/>
      <c r="S47" s="16"/>
    </row>
    <row r="48" spans="1:19" s="19" customFormat="1" ht="13.5" customHeight="1">
      <c r="A48" s="16" t="s">
        <v>33</v>
      </c>
      <c r="B48" s="17"/>
      <c r="C48" s="33">
        <f t="shared" si="1"/>
        <v>141368</v>
      </c>
      <c r="D48" s="16"/>
      <c r="E48" s="16">
        <v>90479</v>
      </c>
      <c r="F48" s="16"/>
      <c r="G48" s="16">
        <v>0</v>
      </c>
      <c r="H48" s="16"/>
      <c r="I48" s="16">
        <v>36091</v>
      </c>
      <c r="J48" s="16"/>
      <c r="K48" s="16">
        <v>4450</v>
      </c>
      <c r="L48" s="16"/>
      <c r="M48" s="16">
        <v>8861</v>
      </c>
      <c r="N48" s="16"/>
      <c r="O48" s="16">
        <v>1487</v>
      </c>
      <c r="P48" s="16"/>
      <c r="Q48" s="16"/>
      <c r="R48" s="16"/>
      <c r="S48" s="16"/>
    </row>
    <row r="49" spans="1:19" s="19" customFormat="1" ht="13.5" customHeight="1">
      <c r="A49" s="16" t="s">
        <v>104</v>
      </c>
      <c r="B49" s="17"/>
      <c r="C49" s="33">
        <f t="shared" si="1"/>
        <v>8393</v>
      </c>
      <c r="D49" s="16"/>
      <c r="E49" s="16">
        <v>6000</v>
      </c>
      <c r="F49" s="16"/>
      <c r="G49" s="16">
        <v>0</v>
      </c>
      <c r="H49" s="16"/>
      <c r="I49" s="16">
        <v>2393</v>
      </c>
      <c r="J49" s="16"/>
      <c r="K49" s="16">
        <v>0</v>
      </c>
      <c r="L49" s="16"/>
      <c r="M49" s="16">
        <v>0</v>
      </c>
      <c r="N49" s="16"/>
      <c r="O49" s="16">
        <v>0</v>
      </c>
      <c r="P49" s="16"/>
      <c r="Q49" s="16"/>
      <c r="R49" s="16"/>
      <c r="S49" s="16"/>
    </row>
    <row r="50" spans="1:19" s="19" customFormat="1" ht="13.5" customHeight="1">
      <c r="A50" s="16" t="s">
        <v>34</v>
      </c>
      <c r="B50" s="17"/>
      <c r="C50" s="33">
        <f t="shared" si="1"/>
        <v>24262</v>
      </c>
      <c r="D50" s="16"/>
      <c r="E50" s="16">
        <v>17344</v>
      </c>
      <c r="F50" s="16"/>
      <c r="G50" s="16">
        <v>0</v>
      </c>
      <c r="H50" s="16"/>
      <c r="I50" s="16">
        <v>6918</v>
      </c>
      <c r="J50" s="16"/>
      <c r="K50" s="16">
        <v>0</v>
      </c>
      <c r="L50" s="16"/>
      <c r="M50" s="16">
        <v>0</v>
      </c>
      <c r="N50" s="16"/>
      <c r="O50" s="16">
        <v>0</v>
      </c>
      <c r="P50" s="16"/>
      <c r="Q50" s="16"/>
      <c r="R50" s="16"/>
      <c r="S50" s="16"/>
    </row>
    <row r="51" spans="1:19" s="19" customFormat="1" ht="13.5" customHeight="1">
      <c r="A51" s="16" t="s">
        <v>35</v>
      </c>
      <c r="B51" s="17" t="s">
        <v>9</v>
      </c>
      <c r="C51" s="33">
        <f t="shared" si="1"/>
        <v>33230</v>
      </c>
      <c r="D51" s="16"/>
      <c r="E51" s="16">
        <v>18826</v>
      </c>
      <c r="F51" s="16"/>
      <c r="G51" s="16">
        <v>0</v>
      </c>
      <c r="H51" s="16"/>
      <c r="I51" s="16">
        <v>7509</v>
      </c>
      <c r="J51" s="16"/>
      <c r="K51" s="16">
        <v>3339</v>
      </c>
      <c r="L51" s="16"/>
      <c r="M51" s="16">
        <v>3556</v>
      </c>
      <c r="N51" s="16"/>
      <c r="O51" s="16">
        <v>0</v>
      </c>
      <c r="P51" s="16"/>
      <c r="Q51" s="16"/>
      <c r="R51" s="16"/>
      <c r="S51" s="16"/>
    </row>
    <row r="52" spans="1:19" s="19" customFormat="1" ht="13.5" customHeight="1">
      <c r="A52" s="16" t="s">
        <v>36</v>
      </c>
      <c r="B52" s="17" t="s">
        <v>9</v>
      </c>
      <c r="C52" s="33">
        <f t="shared" si="1"/>
        <v>89640</v>
      </c>
      <c r="D52" s="16"/>
      <c r="E52" s="16">
        <v>32696</v>
      </c>
      <c r="F52" s="16"/>
      <c r="G52" s="16">
        <v>782</v>
      </c>
      <c r="H52" s="16"/>
      <c r="I52" s="16">
        <v>13042</v>
      </c>
      <c r="J52" s="16"/>
      <c r="K52" s="16">
        <v>2925</v>
      </c>
      <c r="L52" s="16"/>
      <c r="M52" s="16">
        <v>38477</v>
      </c>
      <c r="N52" s="16"/>
      <c r="O52" s="16">
        <v>1718</v>
      </c>
      <c r="P52" s="16"/>
      <c r="Q52" s="16"/>
      <c r="R52" s="16"/>
      <c r="S52" s="16"/>
    </row>
    <row r="53" spans="1:19" s="19" customFormat="1" ht="13.5" customHeight="1">
      <c r="A53" s="16" t="s">
        <v>100</v>
      </c>
      <c r="B53" s="17"/>
      <c r="C53" s="33">
        <f t="shared" si="1"/>
        <v>57611</v>
      </c>
      <c r="D53" s="16"/>
      <c r="E53" s="16">
        <v>26564</v>
      </c>
      <c r="F53" s="16"/>
      <c r="G53" s="16">
        <v>0</v>
      </c>
      <c r="H53" s="16"/>
      <c r="I53" s="16">
        <v>9965</v>
      </c>
      <c r="J53" s="16"/>
      <c r="K53" s="16">
        <v>2052</v>
      </c>
      <c r="L53" s="16"/>
      <c r="M53" s="16">
        <v>17361</v>
      </c>
      <c r="N53" s="16"/>
      <c r="O53" s="16">
        <v>1669</v>
      </c>
      <c r="P53" s="16"/>
      <c r="Q53" s="16"/>
      <c r="R53" s="16"/>
      <c r="S53" s="16"/>
    </row>
    <row r="54" spans="1:19" s="19" customFormat="1" ht="13.5" customHeight="1">
      <c r="A54" s="16" t="s">
        <v>37</v>
      </c>
      <c r="B54" s="17" t="s">
        <v>9</v>
      </c>
      <c r="C54" s="33">
        <f t="shared" si="1"/>
        <v>240473</v>
      </c>
      <c r="D54" s="16"/>
      <c r="E54" s="16">
        <v>44252</v>
      </c>
      <c r="F54" s="16"/>
      <c r="G54" s="16">
        <v>110791</v>
      </c>
      <c r="H54" s="16"/>
      <c r="I54" s="16">
        <v>61845</v>
      </c>
      <c r="J54" s="16"/>
      <c r="K54" s="16">
        <v>228</v>
      </c>
      <c r="L54" s="16"/>
      <c r="M54" s="16">
        <v>23357</v>
      </c>
      <c r="N54" s="16"/>
      <c r="O54" s="16">
        <v>0</v>
      </c>
      <c r="P54" s="16"/>
      <c r="Q54" s="16"/>
      <c r="R54" s="16"/>
      <c r="S54" s="16"/>
    </row>
    <row r="55" spans="1:19" s="19" customFormat="1" ht="13.5" customHeight="1">
      <c r="A55" s="16" t="s">
        <v>38</v>
      </c>
      <c r="B55" s="17" t="s">
        <v>9</v>
      </c>
      <c r="C55" s="33">
        <f t="shared" si="1"/>
        <v>83418</v>
      </c>
      <c r="D55" s="16"/>
      <c r="E55" s="16">
        <v>40982</v>
      </c>
      <c r="F55" s="16"/>
      <c r="G55" s="16">
        <v>0</v>
      </c>
      <c r="H55" s="16"/>
      <c r="I55" s="16">
        <v>16347</v>
      </c>
      <c r="J55" s="16"/>
      <c r="K55" s="16">
        <v>633</v>
      </c>
      <c r="L55" s="16"/>
      <c r="M55" s="16">
        <v>25456</v>
      </c>
      <c r="N55" s="16"/>
      <c r="O55" s="16">
        <v>0</v>
      </c>
      <c r="P55" s="16"/>
      <c r="Q55" s="16"/>
      <c r="R55" s="16"/>
      <c r="S55" s="16"/>
    </row>
    <row r="56" spans="1:19" s="19" customFormat="1" ht="13.5" customHeight="1">
      <c r="A56" s="16" t="s">
        <v>39</v>
      </c>
      <c r="B56" s="17" t="s">
        <v>9</v>
      </c>
      <c r="C56" s="33">
        <f t="shared" si="1"/>
        <v>70074</v>
      </c>
      <c r="D56" s="16"/>
      <c r="E56" s="16">
        <v>29674</v>
      </c>
      <c r="F56" s="16"/>
      <c r="G56" s="16">
        <v>5273</v>
      </c>
      <c r="H56" s="16"/>
      <c r="I56" s="16">
        <v>13330</v>
      </c>
      <c r="J56" s="16"/>
      <c r="K56" s="16">
        <v>0</v>
      </c>
      <c r="L56" s="16"/>
      <c r="M56" s="16">
        <v>21797</v>
      </c>
      <c r="N56" s="16"/>
      <c r="O56" s="16">
        <v>0</v>
      </c>
      <c r="P56" s="16"/>
      <c r="Q56" s="16"/>
      <c r="R56" s="16"/>
      <c r="S56" s="16"/>
    </row>
    <row r="57" spans="1:19" s="19" customFormat="1" ht="13.5" customHeight="1">
      <c r="A57" s="16" t="s">
        <v>40</v>
      </c>
      <c r="B57" s="17" t="s">
        <v>9</v>
      </c>
      <c r="C57" s="33">
        <f t="shared" si="1"/>
        <v>168518</v>
      </c>
      <c r="D57" s="16"/>
      <c r="E57" s="16">
        <v>88025</v>
      </c>
      <c r="F57" s="16"/>
      <c r="G57" s="16">
        <v>27194</v>
      </c>
      <c r="H57" s="16"/>
      <c r="I57" s="16">
        <v>45960</v>
      </c>
      <c r="J57" s="16"/>
      <c r="K57" s="16">
        <v>0</v>
      </c>
      <c r="L57" s="16"/>
      <c r="M57" s="16">
        <v>3380</v>
      </c>
      <c r="N57" s="16"/>
      <c r="O57" s="16">
        <v>3959</v>
      </c>
      <c r="P57" s="16"/>
      <c r="Q57" s="16"/>
      <c r="R57" s="16"/>
      <c r="S57" s="16"/>
    </row>
    <row r="58" spans="1:19" s="19" customFormat="1" ht="13.5" customHeight="1">
      <c r="A58" s="16" t="s">
        <v>41</v>
      </c>
      <c r="B58" s="17" t="s">
        <v>9</v>
      </c>
      <c r="C58" s="33">
        <f t="shared" si="1"/>
        <v>103790</v>
      </c>
      <c r="D58" s="16"/>
      <c r="E58" s="16">
        <v>64529</v>
      </c>
      <c r="F58" s="16"/>
      <c r="G58" s="16">
        <v>0</v>
      </c>
      <c r="H58" s="16"/>
      <c r="I58" s="16">
        <v>25740</v>
      </c>
      <c r="J58" s="16"/>
      <c r="K58" s="16">
        <v>195</v>
      </c>
      <c r="L58" s="16"/>
      <c r="M58" s="16">
        <v>13326</v>
      </c>
      <c r="N58" s="16"/>
      <c r="O58" s="16">
        <v>0</v>
      </c>
      <c r="P58" s="16"/>
      <c r="Q58" s="16"/>
      <c r="R58" s="16"/>
      <c r="S58" s="16"/>
    </row>
    <row r="59" spans="1:19" s="19" customFormat="1" ht="13.5" customHeight="1">
      <c r="A59" s="16" t="s">
        <v>42</v>
      </c>
      <c r="B59" s="17" t="s">
        <v>9</v>
      </c>
      <c r="C59" s="33">
        <f>SUM(E59:O59)</f>
        <v>761825</v>
      </c>
      <c r="D59" s="16"/>
      <c r="E59" s="16">
        <v>396180</v>
      </c>
      <c r="F59" s="16"/>
      <c r="G59" s="16">
        <v>114269</v>
      </c>
      <c r="H59" s="16"/>
      <c r="I59" s="16">
        <v>209125</v>
      </c>
      <c r="J59" s="16"/>
      <c r="K59" s="16">
        <v>4971</v>
      </c>
      <c r="L59" s="16"/>
      <c r="M59" s="16">
        <v>37280</v>
      </c>
      <c r="N59" s="16"/>
      <c r="O59" s="16">
        <v>0</v>
      </c>
      <c r="P59" s="16"/>
      <c r="Q59" s="16"/>
      <c r="R59" s="16"/>
      <c r="S59" s="16"/>
    </row>
    <row r="60" spans="1:19" s="19" customFormat="1" ht="13.5" customHeight="1">
      <c r="A60" s="16" t="s">
        <v>77</v>
      </c>
      <c r="B60" s="17"/>
      <c r="C60" s="33">
        <f>SUM(E60:O60)</f>
        <v>67016</v>
      </c>
      <c r="D60" s="16"/>
      <c r="E60" s="16">
        <v>26363</v>
      </c>
      <c r="F60" s="16"/>
      <c r="G60" s="16">
        <v>264</v>
      </c>
      <c r="H60" s="16"/>
      <c r="I60" s="16">
        <v>13667</v>
      </c>
      <c r="J60" s="16"/>
      <c r="K60" s="16">
        <v>9373</v>
      </c>
      <c r="L60" s="16"/>
      <c r="M60" s="16">
        <v>17349</v>
      </c>
      <c r="N60" s="16"/>
      <c r="O60" s="16">
        <v>0</v>
      </c>
      <c r="P60" s="16"/>
      <c r="Q60" s="16"/>
      <c r="R60" s="16"/>
      <c r="S60" s="16"/>
    </row>
    <row r="61" spans="1:19" s="19" customFormat="1" ht="13.5" customHeight="1">
      <c r="A61" s="16" t="s">
        <v>114</v>
      </c>
      <c r="B61" s="17"/>
      <c r="C61" s="33">
        <f>SUM(E61:O61)</f>
        <v>233267</v>
      </c>
      <c r="D61" s="16"/>
      <c r="E61" s="16">
        <v>162252</v>
      </c>
      <c r="F61" s="16"/>
      <c r="G61" s="16">
        <v>0</v>
      </c>
      <c r="H61" s="16"/>
      <c r="I61" s="16">
        <v>64721</v>
      </c>
      <c r="J61" s="16"/>
      <c r="K61" s="16">
        <v>2009</v>
      </c>
      <c r="L61" s="16"/>
      <c r="M61" s="16">
        <v>4285</v>
      </c>
      <c r="N61" s="16"/>
      <c r="O61" s="16">
        <v>0</v>
      </c>
      <c r="P61" s="16"/>
      <c r="Q61" s="16"/>
      <c r="R61" s="16"/>
      <c r="S61" s="16"/>
    </row>
    <row r="62" spans="1:19" s="19" customFormat="1" ht="13.5" customHeight="1">
      <c r="A62" s="16"/>
      <c r="B62" s="17"/>
      <c r="C62" s="24"/>
      <c r="D62" s="16"/>
      <c r="E62" s="24"/>
      <c r="F62" s="16"/>
      <c r="G62" s="24"/>
      <c r="H62" s="16"/>
      <c r="I62" s="24"/>
      <c r="J62" s="16"/>
      <c r="K62" s="24"/>
      <c r="L62" s="16"/>
      <c r="M62" s="24"/>
      <c r="N62" s="16"/>
      <c r="O62" s="24"/>
      <c r="P62" s="16"/>
      <c r="Q62" s="16"/>
      <c r="R62" s="16"/>
      <c r="S62" s="16"/>
    </row>
    <row r="63" spans="1:19" s="19" customFormat="1" ht="13.5" customHeight="1">
      <c r="A63" s="16" t="s">
        <v>43</v>
      </c>
      <c r="B63" s="17"/>
      <c r="C63" s="18">
        <f>SUM(E63:O63)</f>
        <v>2129533</v>
      </c>
      <c r="D63" s="16"/>
      <c r="E63" s="18">
        <f>SUM(E46:E61)</f>
        <v>1072618</v>
      </c>
      <c r="F63" s="16"/>
      <c r="G63" s="18">
        <f>SUM(G46:G61)</f>
        <v>258573</v>
      </c>
      <c r="H63" s="16"/>
      <c r="I63" s="18">
        <f>SUM(I46:I61)</f>
        <v>538002</v>
      </c>
      <c r="J63" s="16"/>
      <c r="K63" s="18">
        <f>SUM(K46:K61)</f>
        <v>30616</v>
      </c>
      <c r="L63" s="16"/>
      <c r="M63" s="18">
        <f>SUM(M46:M61)</f>
        <v>220891</v>
      </c>
      <c r="N63" s="16"/>
      <c r="O63" s="18">
        <f>SUM(O46:O61)</f>
        <v>8833</v>
      </c>
      <c r="P63" s="16"/>
      <c r="Q63" s="16"/>
      <c r="R63" s="16"/>
      <c r="S63" s="16"/>
    </row>
    <row r="64" spans="1:19" s="19" customFormat="1" ht="13.5" customHeight="1">
      <c r="A64" s="16"/>
      <c r="B64" s="17"/>
      <c r="C64" s="20"/>
      <c r="D64" s="16"/>
      <c r="E64" s="20"/>
      <c r="F64" s="16"/>
      <c r="G64" s="20"/>
      <c r="H64" s="16"/>
      <c r="I64" s="20"/>
      <c r="J64" s="16"/>
      <c r="K64" s="20"/>
      <c r="L64" s="16"/>
      <c r="M64" s="20"/>
      <c r="N64" s="16"/>
      <c r="O64" s="20"/>
      <c r="P64" s="16"/>
      <c r="Q64" s="16"/>
      <c r="R64" s="16"/>
      <c r="S64" s="16"/>
    </row>
    <row r="65" spans="1:19" s="19" customFormat="1" ht="13.5" customHeight="1">
      <c r="A65" s="16" t="s">
        <v>102</v>
      </c>
      <c r="B65" s="17" t="s">
        <v>9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s="19" customFormat="1" ht="13.5" customHeight="1">
      <c r="A66" s="16" t="s">
        <v>88</v>
      </c>
      <c r="B66" s="17"/>
      <c r="C66" s="16">
        <f>SUM(E66:O66)</f>
        <v>58834</v>
      </c>
      <c r="D66" s="16"/>
      <c r="E66" s="16">
        <v>41825</v>
      </c>
      <c r="F66" s="16"/>
      <c r="G66" s="16">
        <v>0</v>
      </c>
      <c r="H66" s="16"/>
      <c r="I66" s="16">
        <v>16684</v>
      </c>
      <c r="J66" s="16"/>
      <c r="K66" s="16">
        <v>0</v>
      </c>
      <c r="L66" s="16"/>
      <c r="M66" s="16">
        <v>325</v>
      </c>
      <c r="N66" s="16"/>
      <c r="O66" s="16">
        <v>0</v>
      </c>
      <c r="P66" s="16"/>
      <c r="Q66" s="16"/>
      <c r="R66" s="16"/>
      <c r="S66" s="16"/>
    </row>
    <row r="67" spans="1:19" s="35" customFormat="1" ht="13.5" customHeight="1">
      <c r="A67" s="20" t="s">
        <v>87</v>
      </c>
      <c r="B67" s="34"/>
      <c r="C67" s="20">
        <f>SUM(E67:O67)</f>
        <v>636</v>
      </c>
      <c r="D67" s="20"/>
      <c r="E67" s="16">
        <v>0</v>
      </c>
      <c r="F67" s="16"/>
      <c r="G67" s="16">
        <v>0</v>
      </c>
      <c r="H67" s="16"/>
      <c r="I67" s="16">
        <v>0</v>
      </c>
      <c r="J67" s="16"/>
      <c r="K67" s="16">
        <v>0</v>
      </c>
      <c r="L67" s="16"/>
      <c r="M67" s="16">
        <v>636</v>
      </c>
      <c r="N67" s="16"/>
      <c r="O67" s="16">
        <v>0</v>
      </c>
      <c r="P67" s="20"/>
      <c r="Q67" s="20"/>
      <c r="R67" s="20"/>
      <c r="S67" s="20"/>
    </row>
    <row r="68" spans="1:19" s="35" customFormat="1" ht="13.5" customHeight="1">
      <c r="A68" s="20" t="s">
        <v>98</v>
      </c>
      <c r="B68" s="34"/>
      <c r="C68" s="21">
        <f>SUM(E68:O68)</f>
        <v>10612</v>
      </c>
      <c r="D68" s="20"/>
      <c r="E68" s="21">
        <v>0</v>
      </c>
      <c r="F68" s="20"/>
      <c r="G68" s="21">
        <v>0</v>
      </c>
      <c r="H68" s="20"/>
      <c r="I68" s="21">
        <v>0</v>
      </c>
      <c r="J68" s="20"/>
      <c r="K68" s="21">
        <v>3988</v>
      </c>
      <c r="L68" s="20"/>
      <c r="M68" s="21">
        <v>6624</v>
      </c>
      <c r="N68" s="20"/>
      <c r="O68" s="21">
        <v>0</v>
      </c>
      <c r="P68" s="20"/>
      <c r="Q68" s="20"/>
      <c r="R68" s="20"/>
      <c r="S68" s="20"/>
    </row>
    <row r="69" spans="1:19" s="19" customFormat="1" ht="13.5" customHeight="1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s="19" customFormat="1" ht="13.5" customHeight="1">
      <c r="A70" s="16" t="s">
        <v>101</v>
      </c>
      <c r="B70" s="17"/>
      <c r="C70" s="21">
        <f>SUM(E70:O70)</f>
        <v>70082</v>
      </c>
      <c r="D70" s="22"/>
      <c r="E70" s="21">
        <f>SUM(E66:E68)</f>
        <v>41825</v>
      </c>
      <c r="F70" s="22"/>
      <c r="G70" s="21">
        <f>SUM(G66:G68)</f>
        <v>0</v>
      </c>
      <c r="H70" s="22"/>
      <c r="I70" s="21">
        <f>SUM(I66:I68)</f>
        <v>16684</v>
      </c>
      <c r="J70" s="22"/>
      <c r="K70" s="21">
        <f>SUM(K66:K68)</f>
        <v>3988</v>
      </c>
      <c r="L70" s="22"/>
      <c r="M70" s="21">
        <f>SUM(M66:M68)</f>
        <v>7585</v>
      </c>
      <c r="N70" s="22"/>
      <c r="O70" s="21">
        <f>SUM(O66:O68)</f>
        <v>0</v>
      </c>
      <c r="P70" s="16"/>
      <c r="Q70" s="16"/>
      <c r="R70" s="16"/>
      <c r="S70" s="16"/>
    </row>
    <row r="71" spans="1:19" s="19" customFormat="1" ht="13.5" customHeight="1">
      <c r="A71" s="16"/>
      <c r="B71" s="17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6"/>
      <c r="Q71" s="16"/>
      <c r="R71" s="16"/>
      <c r="S71" s="16"/>
    </row>
    <row r="72" spans="1:19" s="19" customFormat="1" ht="13.5" customHeight="1">
      <c r="A72" s="16" t="s">
        <v>44</v>
      </c>
      <c r="B72" s="17" t="s">
        <v>9</v>
      </c>
      <c r="C72" s="18">
        <f>SUM(E72:O72)</f>
        <v>5031652</v>
      </c>
      <c r="D72" s="16"/>
      <c r="E72" s="18">
        <f>SUM(E63+E43+E70)</f>
        <v>2734760</v>
      </c>
      <c r="F72" s="16" t="s">
        <v>10</v>
      </c>
      <c r="G72" s="18">
        <f>SUM(G63+G43+G70)</f>
        <v>323584</v>
      </c>
      <c r="H72" s="16" t="s">
        <v>10</v>
      </c>
      <c r="I72" s="18">
        <f>SUM(I63+I43+I70)</f>
        <v>1273372</v>
      </c>
      <c r="J72" s="16" t="s">
        <v>10</v>
      </c>
      <c r="K72" s="18">
        <f>SUM(K63+K43+K70)</f>
        <v>53095</v>
      </c>
      <c r="L72" s="16" t="s">
        <v>10</v>
      </c>
      <c r="M72" s="18">
        <f>SUM(M63+M43+M70)</f>
        <v>602035</v>
      </c>
      <c r="N72" s="16" t="s">
        <v>10</v>
      </c>
      <c r="O72" s="18">
        <f>SUM(O63+O43+O70)</f>
        <v>44806</v>
      </c>
      <c r="P72" s="16"/>
      <c r="Q72" s="16"/>
      <c r="R72" s="16"/>
      <c r="S72" s="16"/>
    </row>
    <row r="73" spans="1:19" s="19" customFormat="1" ht="13.5" customHeight="1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s="19" customFormat="1" ht="13.5" customHeight="1">
      <c r="A74" s="16" t="s">
        <v>13</v>
      </c>
      <c r="B74" s="17" t="s">
        <v>9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16"/>
      <c r="Q74" s="16"/>
      <c r="R74" s="16"/>
      <c r="S74" s="16"/>
    </row>
    <row r="75" spans="1:19" s="19" customFormat="1" ht="13.5" customHeight="1">
      <c r="A75" s="16" t="s">
        <v>45</v>
      </c>
      <c r="B75" s="17"/>
      <c r="C75" s="23">
        <f>SUM(E75:O75)</f>
        <v>192590</v>
      </c>
      <c r="D75" s="16"/>
      <c r="E75" s="23">
        <v>129492</v>
      </c>
      <c r="F75" s="16"/>
      <c r="G75" s="23">
        <v>6058</v>
      </c>
      <c r="H75" s="16"/>
      <c r="I75" s="23">
        <v>45664</v>
      </c>
      <c r="J75" s="16"/>
      <c r="K75" s="23">
        <v>3054</v>
      </c>
      <c r="L75" s="16"/>
      <c r="M75" s="23">
        <v>8322</v>
      </c>
      <c r="N75" s="16"/>
      <c r="O75" s="23">
        <v>0</v>
      </c>
      <c r="P75" s="16"/>
      <c r="Q75" s="16"/>
      <c r="R75" s="16"/>
      <c r="S75" s="16"/>
    </row>
    <row r="76" spans="1:19" s="19" customFormat="1" ht="13.5" customHeight="1">
      <c r="A76" s="16"/>
      <c r="B76" s="17"/>
      <c r="C76" s="20"/>
      <c r="D76" s="16"/>
      <c r="E76" s="20"/>
      <c r="F76" s="16"/>
      <c r="G76" s="20"/>
      <c r="H76" s="16"/>
      <c r="I76" s="20"/>
      <c r="J76" s="16"/>
      <c r="K76" s="20"/>
      <c r="L76" s="16"/>
      <c r="M76" s="20"/>
      <c r="N76" s="16"/>
      <c r="O76" s="20"/>
      <c r="P76" s="16"/>
      <c r="Q76" s="16"/>
      <c r="R76" s="16"/>
      <c r="S76" s="16"/>
    </row>
    <row r="77" spans="1:19" s="19" customFormat="1" ht="13.5" customHeight="1">
      <c r="A77" s="16" t="s">
        <v>46</v>
      </c>
      <c r="B77" s="17" t="s">
        <v>9</v>
      </c>
      <c r="C77" s="21">
        <f>SUM(E77:O77)</f>
        <v>192590</v>
      </c>
      <c r="D77" s="16"/>
      <c r="E77" s="18">
        <f>SUM(E75)</f>
        <v>129492</v>
      </c>
      <c r="F77" s="16"/>
      <c r="G77" s="18">
        <f>SUM(G75)</f>
        <v>6058</v>
      </c>
      <c r="H77" s="16"/>
      <c r="I77" s="18">
        <f>SUM(I75)</f>
        <v>45664</v>
      </c>
      <c r="J77" s="16"/>
      <c r="K77" s="18">
        <f>SUM(K75)</f>
        <v>3054</v>
      </c>
      <c r="L77" s="16"/>
      <c r="M77" s="18">
        <f>SUM(M75)</f>
        <v>8322</v>
      </c>
      <c r="N77" s="16"/>
      <c r="O77" s="18">
        <f>SUM(O75)</f>
        <v>0</v>
      </c>
      <c r="P77" s="16"/>
      <c r="Q77" s="16"/>
      <c r="R77" s="16"/>
      <c r="S77" s="16"/>
    </row>
    <row r="78" spans="1:19" s="19" customFormat="1" ht="13.5" customHeight="1">
      <c r="A78" s="16"/>
      <c r="B78" s="17" t="s">
        <v>9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s="19" customFormat="1" ht="13.5" customHeight="1">
      <c r="A79" s="16" t="s">
        <v>14</v>
      </c>
      <c r="B79" s="17" t="s">
        <v>9</v>
      </c>
      <c r="C79" s="16"/>
      <c r="D79" s="16"/>
      <c r="E79" s="16" t="s">
        <v>9</v>
      </c>
      <c r="F79" s="16" t="s">
        <v>9</v>
      </c>
      <c r="G79" s="16" t="s">
        <v>9</v>
      </c>
      <c r="H79" s="16" t="s">
        <v>9</v>
      </c>
      <c r="I79" s="16" t="s">
        <v>9</v>
      </c>
      <c r="J79" s="16" t="s">
        <v>9</v>
      </c>
      <c r="K79" s="16" t="s">
        <v>9</v>
      </c>
      <c r="L79" s="16" t="s">
        <v>9</v>
      </c>
      <c r="M79" s="16" t="s">
        <v>9</v>
      </c>
      <c r="N79" s="16" t="s">
        <v>9</v>
      </c>
      <c r="O79" s="16" t="s">
        <v>9</v>
      </c>
      <c r="P79" s="16"/>
      <c r="Q79" s="16"/>
      <c r="R79" s="16"/>
      <c r="S79" s="16"/>
    </row>
    <row r="80" spans="1:19" s="19" customFormat="1" ht="13.5" customHeight="1">
      <c r="A80" s="16" t="s">
        <v>47</v>
      </c>
      <c r="B80" s="17" t="s">
        <v>9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s="19" customFormat="1" ht="13.5" customHeight="1">
      <c r="A81" s="16" t="s">
        <v>18</v>
      </c>
      <c r="B81" s="17" t="s">
        <v>9</v>
      </c>
      <c r="C81" s="19">
        <f aca="true" t="shared" si="2" ref="C81:C89">SUM(E81:O81)</f>
        <v>148315</v>
      </c>
      <c r="D81" s="16"/>
      <c r="E81" s="16">
        <v>98589</v>
      </c>
      <c r="F81" s="16"/>
      <c r="G81" s="16">
        <v>0</v>
      </c>
      <c r="H81" s="16"/>
      <c r="I81" s="16">
        <v>39326</v>
      </c>
      <c r="J81" s="16"/>
      <c r="K81" s="16">
        <v>0</v>
      </c>
      <c r="L81" s="16"/>
      <c r="M81" s="16">
        <v>10400</v>
      </c>
      <c r="N81" s="16"/>
      <c r="O81" s="16">
        <v>0</v>
      </c>
      <c r="P81" s="16"/>
      <c r="Q81" s="16"/>
      <c r="R81" s="16"/>
      <c r="S81" s="16"/>
    </row>
    <row r="82" spans="1:19" s="19" customFormat="1" ht="13.5" customHeight="1">
      <c r="A82" s="16" t="s">
        <v>78</v>
      </c>
      <c r="B82" s="17"/>
      <c r="C82" s="19">
        <f t="shared" si="2"/>
        <v>30323</v>
      </c>
      <c r="D82" s="16"/>
      <c r="E82" s="16">
        <v>41438</v>
      </c>
      <c r="F82" s="16"/>
      <c r="G82" s="16">
        <v>0</v>
      </c>
      <c r="H82" s="16"/>
      <c r="I82" s="16">
        <v>14918</v>
      </c>
      <c r="J82" s="16"/>
      <c r="K82" s="16">
        <v>0</v>
      </c>
      <c r="L82" s="16"/>
      <c r="M82" s="16">
        <v>-26033</v>
      </c>
      <c r="N82" s="16"/>
      <c r="O82" s="16">
        <v>0</v>
      </c>
      <c r="P82" s="16"/>
      <c r="Q82" s="16"/>
      <c r="R82" s="16"/>
      <c r="S82" s="16"/>
    </row>
    <row r="83" spans="1:19" s="19" customFormat="1" ht="13.5" customHeight="1">
      <c r="A83" s="16" t="s">
        <v>48</v>
      </c>
      <c r="B83" s="17" t="s">
        <v>9</v>
      </c>
      <c r="C83" s="19">
        <f t="shared" si="2"/>
        <v>54</v>
      </c>
      <c r="D83" s="16"/>
      <c r="E83" s="16">
        <v>0</v>
      </c>
      <c r="F83" s="16"/>
      <c r="G83" s="16">
        <v>0</v>
      </c>
      <c r="H83" s="16"/>
      <c r="I83" s="16">
        <v>0</v>
      </c>
      <c r="J83" s="16"/>
      <c r="K83" s="16">
        <v>0</v>
      </c>
      <c r="L83" s="16"/>
      <c r="M83" s="16">
        <v>54</v>
      </c>
      <c r="N83" s="16"/>
      <c r="O83" s="16">
        <v>0</v>
      </c>
      <c r="P83" s="16"/>
      <c r="Q83" s="16"/>
      <c r="R83" s="16"/>
      <c r="S83" s="16"/>
    </row>
    <row r="84" spans="1:19" s="19" customFormat="1" ht="13.5" customHeight="1">
      <c r="A84" s="16" t="s">
        <v>49</v>
      </c>
      <c r="B84" s="17" t="s">
        <v>9</v>
      </c>
      <c r="C84" s="19">
        <f t="shared" si="2"/>
        <v>449533</v>
      </c>
      <c r="D84" s="16"/>
      <c r="E84" s="16">
        <v>262572</v>
      </c>
      <c r="F84" s="16"/>
      <c r="G84" s="16">
        <v>366404</v>
      </c>
      <c r="H84" s="16"/>
      <c r="I84" s="16">
        <v>214833</v>
      </c>
      <c r="J84" s="16"/>
      <c r="K84" s="16">
        <v>0</v>
      </c>
      <c r="L84" s="16"/>
      <c r="M84" s="16">
        <v>-437993</v>
      </c>
      <c r="N84" s="16"/>
      <c r="O84" s="16">
        <v>43717</v>
      </c>
      <c r="P84" s="16"/>
      <c r="Q84" s="16"/>
      <c r="R84" s="16"/>
      <c r="S84" s="16"/>
    </row>
    <row r="85" spans="1:19" s="19" customFormat="1" ht="13.5" customHeight="1">
      <c r="A85" s="16" t="s">
        <v>50</v>
      </c>
      <c r="B85" s="17" t="s">
        <v>9</v>
      </c>
      <c r="C85" s="19">
        <f t="shared" si="2"/>
        <v>2489</v>
      </c>
      <c r="D85" s="16"/>
      <c r="E85" s="16">
        <v>26152</v>
      </c>
      <c r="F85" s="16"/>
      <c r="G85" s="16">
        <v>0</v>
      </c>
      <c r="H85" s="16"/>
      <c r="I85" s="16">
        <v>9415</v>
      </c>
      <c r="J85" s="16"/>
      <c r="K85" s="16">
        <v>0</v>
      </c>
      <c r="L85" s="16"/>
      <c r="M85" s="16">
        <v>-39293</v>
      </c>
      <c r="N85" s="16"/>
      <c r="O85" s="16">
        <v>6215</v>
      </c>
      <c r="P85" s="16"/>
      <c r="Q85" s="16"/>
      <c r="R85" s="16"/>
      <c r="S85" s="16"/>
    </row>
    <row r="86" spans="1:19" s="19" customFormat="1" ht="13.5" customHeight="1">
      <c r="A86" s="16" t="s">
        <v>51</v>
      </c>
      <c r="B86" s="17"/>
      <c r="C86" s="19">
        <f t="shared" si="2"/>
        <v>110173</v>
      </c>
      <c r="D86" s="16"/>
      <c r="E86" s="16">
        <v>74955</v>
      </c>
      <c r="F86" s="16"/>
      <c r="G86" s="16">
        <v>0</v>
      </c>
      <c r="H86" s="16"/>
      <c r="I86" s="16">
        <v>26984</v>
      </c>
      <c r="J86" s="16"/>
      <c r="K86" s="16">
        <v>0</v>
      </c>
      <c r="L86" s="16"/>
      <c r="M86" s="16">
        <v>8234</v>
      </c>
      <c r="N86" s="16"/>
      <c r="O86" s="16">
        <v>0</v>
      </c>
      <c r="P86" s="16"/>
      <c r="Q86" s="16"/>
      <c r="R86" s="16"/>
      <c r="S86" s="16"/>
    </row>
    <row r="87" spans="1:19" s="19" customFormat="1" ht="13.5" customHeight="1">
      <c r="A87" s="16" t="s">
        <v>52</v>
      </c>
      <c r="B87" s="17" t="s">
        <v>9</v>
      </c>
      <c r="C87" s="19">
        <f t="shared" si="2"/>
        <v>104520</v>
      </c>
      <c r="D87" s="16"/>
      <c r="E87" s="16">
        <v>61653</v>
      </c>
      <c r="F87" s="16"/>
      <c r="G87" s="16">
        <v>1269</v>
      </c>
      <c r="H87" s="16"/>
      <c r="I87" s="16">
        <v>28900</v>
      </c>
      <c r="J87" s="16"/>
      <c r="K87" s="16">
        <v>0</v>
      </c>
      <c r="L87" s="16"/>
      <c r="M87" s="16">
        <v>12698</v>
      </c>
      <c r="N87" s="16"/>
      <c r="O87" s="16">
        <v>0</v>
      </c>
      <c r="P87" s="16"/>
      <c r="Q87" s="16"/>
      <c r="R87" s="16"/>
      <c r="S87" s="16"/>
    </row>
    <row r="88" spans="1:19" s="19" customFormat="1" ht="13.5" customHeight="1">
      <c r="A88" s="16" t="s">
        <v>112</v>
      </c>
      <c r="B88" s="17"/>
      <c r="C88" s="19">
        <f>SUM(E88:O88)</f>
        <v>20</v>
      </c>
      <c r="D88" s="16"/>
      <c r="E88" s="16">
        <v>0</v>
      </c>
      <c r="F88" s="16"/>
      <c r="G88" s="16">
        <v>0</v>
      </c>
      <c r="H88" s="16"/>
      <c r="I88" s="16">
        <v>0</v>
      </c>
      <c r="J88" s="16"/>
      <c r="K88" s="16">
        <v>0</v>
      </c>
      <c r="L88" s="16"/>
      <c r="M88" s="16">
        <v>20</v>
      </c>
      <c r="N88" s="16"/>
      <c r="O88" s="16">
        <v>0</v>
      </c>
      <c r="P88" s="16"/>
      <c r="Q88" s="16"/>
      <c r="R88" s="16"/>
      <c r="S88" s="16"/>
    </row>
    <row r="89" spans="1:19" s="19" customFormat="1" ht="13.5" customHeight="1">
      <c r="A89" s="16" t="s">
        <v>53</v>
      </c>
      <c r="B89" s="17"/>
      <c r="C89" s="32">
        <f t="shared" si="2"/>
        <v>244986</v>
      </c>
      <c r="D89" s="16"/>
      <c r="E89" s="18">
        <v>101286</v>
      </c>
      <c r="F89" s="16"/>
      <c r="G89" s="18">
        <v>83</v>
      </c>
      <c r="H89" s="16"/>
      <c r="I89" s="18">
        <v>36463</v>
      </c>
      <c r="J89" s="16"/>
      <c r="K89" s="18">
        <v>0</v>
      </c>
      <c r="L89" s="16"/>
      <c r="M89" s="18">
        <v>107154</v>
      </c>
      <c r="N89" s="16"/>
      <c r="O89" s="18">
        <v>0</v>
      </c>
      <c r="P89" s="16"/>
      <c r="Q89" s="16"/>
      <c r="R89" s="16"/>
      <c r="S89" s="16"/>
    </row>
    <row r="90" spans="1:19" s="19" customFormat="1" ht="13.5" customHeight="1">
      <c r="A90" s="16"/>
      <c r="B90" s="17"/>
      <c r="C90" s="20"/>
      <c r="D90" s="16"/>
      <c r="E90" s="20"/>
      <c r="F90" s="16"/>
      <c r="G90" s="20"/>
      <c r="H90" s="16"/>
      <c r="I90" s="20"/>
      <c r="J90" s="16"/>
      <c r="K90" s="20"/>
      <c r="L90" s="16"/>
      <c r="M90" s="20"/>
      <c r="N90" s="16"/>
      <c r="O90" s="20"/>
      <c r="P90" s="16"/>
      <c r="Q90" s="16"/>
      <c r="R90" s="16"/>
      <c r="S90" s="16"/>
    </row>
    <row r="91" spans="1:19" s="19" customFormat="1" ht="13.5" customHeight="1">
      <c r="A91" s="16" t="s">
        <v>54</v>
      </c>
      <c r="B91" s="17" t="s">
        <v>9</v>
      </c>
      <c r="C91" s="18">
        <f>SUM(E91:O91)</f>
        <v>1090413</v>
      </c>
      <c r="D91" s="16"/>
      <c r="E91" s="18">
        <f>SUM(E81:E89)</f>
        <v>666645</v>
      </c>
      <c r="F91" s="16"/>
      <c r="G91" s="18">
        <f>SUM(G81:G89)</f>
        <v>367756</v>
      </c>
      <c r="H91" s="16"/>
      <c r="I91" s="18">
        <f>SUM(I81:I89)</f>
        <v>370839</v>
      </c>
      <c r="J91" s="16"/>
      <c r="K91" s="18">
        <f>SUM(K81:K89)</f>
        <v>0</v>
      </c>
      <c r="L91" s="16"/>
      <c r="M91" s="18">
        <f>SUM(M81:M89)</f>
        <v>-364759</v>
      </c>
      <c r="N91" s="16"/>
      <c r="O91" s="18">
        <f>SUM(O81:O89)</f>
        <v>49932</v>
      </c>
      <c r="P91" s="16"/>
      <c r="Q91" s="16"/>
      <c r="R91" s="16"/>
      <c r="S91" s="16"/>
    </row>
    <row r="92" spans="1:19" s="19" customFormat="1" ht="13.5" customHeight="1">
      <c r="A92" s="16"/>
      <c r="B92" s="17"/>
      <c r="C92" s="20"/>
      <c r="D92" s="16"/>
      <c r="E92" s="20"/>
      <c r="F92" s="16"/>
      <c r="G92" s="20"/>
      <c r="H92" s="16"/>
      <c r="I92" s="20"/>
      <c r="J92" s="16"/>
      <c r="K92" s="20"/>
      <c r="L92" s="16"/>
      <c r="M92" s="20"/>
      <c r="N92" s="16"/>
      <c r="O92" s="20"/>
      <c r="P92" s="16"/>
      <c r="Q92" s="16"/>
      <c r="R92" s="16"/>
      <c r="S92" s="16"/>
    </row>
    <row r="93" spans="1:19" s="19" customFormat="1" ht="13.5" customHeight="1">
      <c r="A93" s="16" t="s">
        <v>55</v>
      </c>
      <c r="B93" s="17" t="s">
        <v>9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s="19" customFormat="1" ht="13.5" customHeight="1">
      <c r="A94" s="16" t="s">
        <v>56</v>
      </c>
      <c r="B94" s="17" t="s">
        <v>9</v>
      </c>
      <c r="C94" s="16">
        <f aca="true" t="shared" si="3" ref="C94:C102">SUM(E94:O94)</f>
        <v>38311</v>
      </c>
      <c r="D94" s="16"/>
      <c r="E94" s="16">
        <v>5968</v>
      </c>
      <c r="F94" s="16"/>
      <c r="G94" s="16">
        <v>0</v>
      </c>
      <c r="H94" s="16"/>
      <c r="I94" s="16">
        <v>2380</v>
      </c>
      <c r="J94" s="16"/>
      <c r="K94" s="16">
        <v>1357</v>
      </c>
      <c r="L94" s="16"/>
      <c r="M94" s="16">
        <v>28606</v>
      </c>
      <c r="N94" s="16"/>
      <c r="O94" s="16">
        <v>0</v>
      </c>
      <c r="P94" s="16"/>
      <c r="Q94" s="16"/>
      <c r="R94" s="16"/>
      <c r="S94" s="16"/>
    </row>
    <row r="95" spans="1:19" s="19" customFormat="1" ht="13.5" customHeight="1">
      <c r="A95" s="16" t="s">
        <v>57</v>
      </c>
      <c r="B95" s="17" t="s">
        <v>9</v>
      </c>
      <c r="C95" s="16">
        <f t="shared" si="3"/>
        <v>244396</v>
      </c>
      <c r="D95" s="16"/>
      <c r="E95" s="16">
        <v>157622</v>
      </c>
      <c r="F95" s="16"/>
      <c r="G95" s="16">
        <v>12297</v>
      </c>
      <c r="H95" s="16"/>
      <c r="I95" s="16">
        <v>67779</v>
      </c>
      <c r="J95" s="16"/>
      <c r="K95" s="16">
        <v>0</v>
      </c>
      <c r="L95" s="16"/>
      <c r="M95" s="16">
        <v>5194</v>
      </c>
      <c r="N95" s="16"/>
      <c r="O95" s="16">
        <v>1504</v>
      </c>
      <c r="P95" s="16"/>
      <c r="Q95" s="16"/>
      <c r="R95" s="16"/>
      <c r="S95" s="16"/>
    </row>
    <row r="96" spans="1:19" s="19" customFormat="1" ht="13.5" customHeight="1">
      <c r="A96" s="16" t="s">
        <v>58</v>
      </c>
      <c r="B96" s="17" t="s">
        <v>9</v>
      </c>
      <c r="C96" s="16">
        <f t="shared" si="3"/>
        <v>148123</v>
      </c>
      <c r="D96" s="16"/>
      <c r="E96" s="16">
        <v>24150</v>
      </c>
      <c r="F96" s="16"/>
      <c r="G96" s="16">
        <v>0</v>
      </c>
      <c r="H96" s="16"/>
      <c r="I96" s="16">
        <v>9633</v>
      </c>
      <c r="J96" s="16"/>
      <c r="K96" s="16">
        <v>0</v>
      </c>
      <c r="L96" s="16"/>
      <c r="M96" s="16">
        <v>113009</v>
      </c>
      <c r="N96" s="16"/>
      <c r="O96" s="16">
        <v>1331</v>
      </c>
      <c r="P96" s="16"/>
      <c r="Q96" s="16"/>
      <c r="R96" s="16"/>
      <c r="S96" s="16"/>
    </row>
    <row r="97" spans="1:19" s="19" customFormat="1" ht="13.5" customHeight="1">
      <c r="A97" s="16" t="s">
        <v>59</v>
      </c>
      <c r="B97" s="17" t="s">
        <v>9</v>
      </c>
      <c r="C97" s="16">
        <f t="shared" si="3"/>
        <v>4157</v>
      </c>
      <c r="D97" s="16"/>
      <c r="E97" s="16">
        <v>0</v>
      </c>
      <c r="F97" s="16"/>
      <c r="G97" s="16">
        <v>0</v>
      </c>
      <c r="H97" s="16"/>
      <c r="I97" s="16">
        <v>0</v>
      </c>
      <c r="J97" s="16"/>
      <c r="K97" s="16">
        <v>0</v>
      </c>
      <c r="L97" s="16"/>
      <c r="M97" s="16">
        <v>4157</v>
      </c>
      <c r="N97" s="16"/>
      <c r="O97" s="16">
        <v>0</v>
      </c>
      <c r="P97" s="16"/>
      <c r="Q97" s="16"/>
      <c r="R97" s="16"/>
      <c r="S97" s="16"/>
    </row>
    <row r="98" spans="1:19" s="19" customFormat="1" ht="13.5" customHeight="1">
      <c r="A98" s="16" t="s">
        <v>79</v>
      </c>
      <c r="B98" s="17"/>
      <c r="C98" s="16">
        <f t="shared" si="3"/>
        <v>35035</v>
      </c>
      <c r="D98" s="16"/>
      <c r="E98" s="16">
        <v>77724</v>
      </c>
      <c r="F98" s="16"/>
      <c r="G98" s="16">
        <v>875</v>
      </c>
      <c r="H98" s="16"/>
      <c r="I98" s="16">
        <v>24075</v>
      </c>
      <c r="J98" s="16"/>
      <c r="K98" s="16">
        <v>7009</v>
      </c>
      <c r="L98" s="16"/>
      <c r="M98" s="16">
        <v>-78774</v>
      </c>
      <c r="N98" s="16"/>
      <c r="O98" s="16">
        <v>4126</v>
      </c>
      <c r="P98" s="16"/>
      <c r="Q98" s="16"/>
      <c r="R98" s="16"/>
      <c r="S98" s="16"/>
    </row>
    <row r="99" spans="1:19" s="19" customFormat="1" ht="13.5" customHeight="1">
      <c r="A99" s="16" t="s">
        <v>100</v>
      </c>
      <c r="B99" s="17"/>
      <c r="C99" s="16">
        <f>SUM(E99:O99)</f>
        <v>5771</v>
      </c>
      <c r="D99" s="16"/>
      <c r="E99" s="16">
        <v>4243</v>
      </c>
      <c r="F99" s="16"/>
      <c r="G99" s="16">
        <v>0</v>
      </c>
      <c r="H99" s="16"/>
      <c r="I99" s="16">
        <v>1528</v>
      </c>
      <c r="J99" s="16"/>
      <c r="K99" s="16">
        <v>0</v>
      </c>
      <c r="L99" s="16"/>
      <c r="M99" s="16">
        <v>0</v>
      </c>
      <c r="N99" s="16"/>
      <c r="O99" s="16">
        <v>0</v>
      </c>
      <c r="P99" s="16"/>
      <c r="Q99" s="16"/>
      <c r="R99" s="16"/>
      <c r="S99" s="16"/>
    </row>
    <row r="100" spans="1:19" s="19" customFormat="1" ht="13.5" customHeight="1">
      <c r="A100" s="16" t="s">
        <v>118</v>
      </c>
      <c r="B100" s="17"/>
      <c r="C100" s="16">
        <f>SUM(E100:O100)</f>
        <v>103</v>
      </c>
      <c r="D100" s="16"/>
      <c r="E100" s="16">
        <v>0</v>
      </c>
      <c r="F100" s="16"/>
      <c r="G100" s="16">
        <v>0</v>
      </c>
      <c r="H100" s="16"/>
      <c r="I100" s="16">
        <v>0</v>
      </c>
      <c r="J100" s="16"/>
      <c r="K100" s="16">
        <v>0</v>
      </c>
      <c r="L100" s="16"/>
      <c r="M100" s="16">
        <v>103</v>
      </c>
      <c r="N100" s="16"/>
      <c r="O100" s="16">
        <v>0</v>
      </c>
      <c r="P100" s="16"/>
      <c r="Q100" s="16"/>
      <c r="R100" s="16"/>
      <c r="S100" s="16"/>
    </row>
    <row r="101" spans="1:19" s="19" customFormat="1" ht="13.5" customHeight="1">
      <c r="A101" s="16" t="s">
        <v>60</v>
      </c>
      <c r="B101" s="17"/>
      <c r="C101" s="16">
        <f t="shared" si="3"/>
        <v>180</v>
      </c>
      <c r="D101" s="16"/>
      <c r="E101" s="16">
        <v>0</v>
      </c>
      <c r="F101" s="16"/>
      <c r="G101" s="16">
        <v>0</v>
      </c>
      <c r="H101" s="16"/>
      <c r="I101" s="16">
        <v>0</v>
      </c>
      <c r="J101" s="16"/>
      <c r="K101" s="16">
        <v>0</v>
      </c>
      <c r="L101" s="16"/>
      <c r="M101" s="16">
        <v>180</v>
      </c>
      <c r="N101" s="16"/>
      <c r="O101" s="16">
        <v>0</v>
      </c>
      <c r="P101" s="16"/>
      <c r="Q101" s="16"/>
      <c r="R101" s="16"/>
      <c r="S101" s="16"/>
    </row>
    <row r="102" spans="1:19" s="19" customFormat="1" ht="13.5" customHeight="1">
      <c r="A102" s="16" t="s">
        <v>40</v>
      </c>
      <c r="B102" s="17"/>
      <c r="C102" s="16">
        <f t="shared" si="3"/>
        <v>520</v>
      </c>
      <c r="D102" s="16"/>
      <c r="E102" s="16">
        <v>0</v>
      </c>
      <c r="F102" s="16"/>
      <c r="G102" s="16">
        <v>0</v>
      </c>
      <c r="H102" s="16"/>
      <c r="I102" s="16">
        <v>0</v>
      </c>
      <c r="J102" s="16"/>
      <c r="K102" s="16">
        <v>0</v>
      </c>
      <c r="L102" s="16"/>
      <c r="M102" s="16">
        <v>520</v>
      </c>
      <c r="N102" s="16"/>
      <c r="O102" s="16">
        <v>0</v>
      </c>
      <c r="P102" s="16"/>
      <c r="Q102" s="16"/>
      <c r="R102" s="16"/>
      <c r="S102" s="16"/>
    </row>
    <row r="103" spans="1:19" s="19" customFormat="1" ht="13.5" customHeight="1">
      <c r="A103" s="16" t="s">
        <v>42</v>
      </c>
      <c r="B103" s="17" t="s">
        <v>9</v>
      </c>
      <c r="C103" s="20">
        <f>SUM(E103:O103)</f>
        <v>68212</v>
      </c>
      <c r="D103" s="20"/>
      <c r="E103" s="16">
        <v>42374</v>
      </c>
      <c r="F103" s="16"/>
      <c r="G103" s="16">
        <v>0</v>
      </c>
      <c r="H103" s="16"/>
      <c r="I103" s="16">
        <v>16903</v>
      </c>
      <c r="J103" s="16"/>
      <c r="K103" s="16">
        <v>0</v>
      </c>
      <c r="L103" s="16"/>
      <c r="M103" s="16">
        <v>8935</v>
      </c>
      <c r="N103" s="16"/>
      <c r="O103" s="16">
        <v>0</v>
      </c>
      <c r="P103" s="16"/>
      <c r="Q103" s="16"/>
      <c r="R103" s="16"/>
      <c r="S103" s="16"/>
    </row>
    <row r="104" spans="1:19" s="19" customFormat="1" ht="13.5" customHeight="1">
      <c r="A104" s="16" t="s">
        <v>83</v>
      </c>
      <c r="B104" s="17"/>
      <c r="C104" s="16">
        <f>SUM(E104:O104)</f>
        <v>148353</v>
      </c>
      <c r="D104" s="16"/>
      <c r="E104" s="16">
        <v>202630</v>
      </c>
      <c r="F104" s="16"/>
      <c r="G104" s="16">
        <v>78</v>
      </c>
      <c r="H104" s="16"/>
      <c r="I104" s="16">
        <v>75809</v>
      </c>
      <c r="J104" s="16"/>
      <c r="K104" s="16">
        <v>0</v>
      </c>
      <c r="L104" s="16"/>
      <c r="M104" s="16">
        <v>-130164</v>
      </c>
      <c r="N104" s="16"/>
      <c r="O104" s="16">
        <v>0</v>
      </c>
      <c r="P104" s="16"/>
      <c r="Q104" s="16"/>
      <c r="R104" s="16"/>
      <c r="S104" s="16"/>
    </row>
    <row r="105" spans="1:19" s="19" customFormat="1" ht="13.5" customHeight="1">
      <c r="A105" s="16" t="s">
        <v>80</v>
      </c>
      <c r="B105" s="17" t="s">
        <v>9</v>
      </c>
      <c r="C105" s="18">
        <f>SUM(E105:O105)</f>
        <v>97403</v>
      </c>
      <c r="D105" s="16"/>
      <c r="E105" s="18">
        <v>49220</v>
      </c>
      <c r="F105" s="16"/>
      <c r="G105" s="18">
        <v>15022</v>
      </c>
      <c r="H105" s="16"/>
      <c r="I105" s="18">
        <v>25625</v>
      </c>
      <c r="J105" s="16"/>
      <c r="K105" s="18">
        <v>0</v>
      </c>
      <c r="L105" s="16"/>
      <c r="M105" s="18">
        <v>7536</v>
      </c>
      <c r="N105" s="16"/>
      <c r="O105" s="18">
        <v>0</v>
      </c>
      <c r="P105" s="16"/>
      <c r="Q105" s="16"/>
      <c r="R105" s="16"/>
      <c r="S105" s="16"/>
    </row>
    <row r="106" spans="1:19" s="19" customFormat="1" ht="13.5" customHeight="1">
      <c r="A106" s="16"/>
      <c r="B106" s="17"/>
      <c r="C106" s="20"/>
      <c r="D106" s="16"/>
      <c r="E106" s="20"/>
      <c r="F106" s="16"/>
      <c r="G106" s="20"/>
      <c r="H106" s="16"/>
      <c r="I106" s="20"/>
      <c r="J106" s="16"/>
      <c r="K106" s="20"/>
      <c r="L106" s="16"/>
      <c r="M106" s="20"/>
      <c r="N106" s="16"/>
      <c r="O106" s="20"/>
      <c r="P106" s="16"/>
      <c r="Q106" s="16"/>
      <c r="R106" s="16"/>
      <c r="S106" s="16"/>
    </row>
    <row r="107" spans="1:19" s="19" customFormat="1" ht="13.5" customHeight="1">
      <c r="A107" s="16" t="s">
        <v>61</v>
      </c>
      <c r="B107" s="17" t="s">
        <v>9</v>
      </c>
      <c r="C107" s="18">
        <f>SUM(E107:O107)</f>
        <v>790564</v>
      </c>
      <c r="D107" s="16"/>
      <c r="E107" s="18">
        <f>SUM(E94:E105)</f>
        <v>563931</v>
      </c>
      <c r="F107" s="16"/>
      <c r="G107" s="18">
        <f>SUM(G94:G105)</f>
        <v>28272</v>
      </c>
      <c r="H107" s="16"/>
      <c r="I107" s="18">
        <f>SUM(I94:I105)</f>
        <v>223732</v>
      </c>
      <c r="J107" s="16"/>
      <c r="K107" s="18">
        <f>SUM(K94:K105)</f>
        <v>8366</v>
      </c>
      <c r="L107" s="16"/>
      <c r="M107" s="18">
        <f>SUM(M94:M105)</f>
        <v>-40698</v>
      </c>
      <c r="N107" s="16"/>
      <c r="O107" s="18">
        <f>SUM(O94:O105)</f>
        <v>6961</v>
      </c>
      <c r="P107" s="16"/>
      <c r="Q107" s="16"/>
      <c r="R107" s="16"/>
      <c r="S107" s="16"/>
    </row>
    <row r="108" spans="1:19" s="19" customFormat="1" ht="13.5" customHeight="1">
      <c r="A108" s="16"/>
      <c r="B108" s="17"/>
      <c r="C108" s="20"/>
      <c r="D108" s="16"/>
      <c r="E108" s="20"/>
      <c r="F108" s="16"/>
      <c r="G108" s="20"/>
      <c r="H108" s="16"/>
      <c r="I108" s="20"/>
      <c r="J108" s="16"/>
      <c r="K108" s="20"/>
      <c r="L108" s="16"/>
      <c r="M108" s="20"/>
      <c r="N108" s="16"/>
      <c r="O108" s="20"/>
      <c r="P108" s="16"/>
      <c r="Q108" s="16"/>
      <c r="R108" s="16"/>
      <c r="S108" s="16"/>
    </row>
    <row r="109" spans="1:19" s="19" customFormat="1" ht="13.5" customHeight="1">
      <c r="A109" s="16" t="s">
        <v>93</v>
      </c>
      <c r="B109" s="17"/>
      <c r="C109" s="18">
        <f>SUM(E109:O109)</f>
        <v>241659</v>
      </c>
      <c r="D109" s="16"/>
      <c r="E109" s="18">
        <v>57704</v>
      </c>
      <c r="F109" s="16"/>
      <c r="G109" s="18">
        <v>0</v>
      </c>
      <c r="H109" s="16"/>
      <c r="I109" s="18">
        <v>23018</v>
      </c>
      <c r="J109" s="16"/>
      <c r="K109" s="18">
        <v>0</v>
      </c>
      <c r="L109" s="16"/>
      <c r="M109" s="18">
        <v>157289</v>
      </c>
      <c r="N109" s="16"/>
      <c r="O109" s="18">
        <v>3648</v>
      </c>
      <c r="P109" s="16"/>
      <c r="Q109" s="16"/>
      <c r="R109" s="16"/>
      <c r="S109" s="16"/>
    </row>
    <row r="110" spans="1:19" s="19" customFormat="1" ht="13.5" customHeight="1">
      <c r="A110" s="16"/>
      <c r="B110" s="17"/>
      <c r="C110" s="20"/>
      <c r="D110" s="16"/>
      <c r="E110" s="20"/>
      <c r="F110" s="16"/>
      <c r="G110" s="20"/>
      <c r="H110" s="16"/>
      <c r="I110" s="20"/>
      <c r="J110" s="16"/>
      <c r="K110" s="20"/>
      <c r="L110" s="16"/>
      <c r="M110" s="20"/>
      <c r="N110" s="16"/>
      <c r="O110" s="20"/>
      <c r="P110" s="16"/>
      <c r="Q110" s="16"/>
      <c r="R110" s="16"/>
      <c r="S110" s="16"/>
    </row>
    <row r="111" spans="1:19" s="19" customFormat="1" ht="13.5" customHeight="1">
      <c r="A111" s="16" t="s">
        <v>62</v>
      </c>
      <c r="B111" s="17"/>
      <c r="C111" s="18">
        <f>SUM(E111:O111)</f>
        <v>2122636</v>
      </c>
      <c r="D111" s="16"/>
      <c r="E111" s="18">
        <f>SUM(E91,E107,E109,)</f>
        <v>1288280</v>
      </c>
      <c r="F111" s="20"/>
      <c r="G111" s="18">
        <f>SUM(G91,G107,G109,)</f>
        <v>396028</v>
      </c>
      <c r="H111" s="20"/>
      <c r="I111" s="18">
        <f>SUM(I91,I107,I109,)</f>
        <v>617589</v>
      </c>
      <c r="J111" s="20"/>
      <c r="K111" s="18">
        <f>SUM(K91,K107,K109,)</f>
        <v>8366</v>
      </c>
      <c r="L111" s="20"/>
      <c r="M111" s="18">
        <f>SUM(M91,M107,M109,)</f>
        <v>-248168</v>
      </c>
      <c r="N111" s="20"/>
      <c r="O111" s="18">
        <f>SUM(O91,O107,O109,)</f>
        <v>60541</v>
      </c>
      <c r="P111" s="16"/>
      <c r="Q111" s="16"/>
      <c r="R111" s="16"/>
      <c r="S111" s="16"/>
    </row>
    <row r="112" spans="1:19" s="19" customFormat="1" ht="13.5" customHeight="1">
      <c r="A112" s="16"/>
      <c r="B112" s="17" t="s">
        <v>9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19" s="19" customFormat="1" ht="13.5" customHeight="1">
      <c r="A113" s="16" t="s">
        <v>15</v>
      </c>
      <c r="B113" s="17" t="s">
        <v>9</v>
      </c>
      <c r="C113" s="16"/>
      <c r="D113" s="16"/>
      <c r="E113" s="16" t="s">
        <v>9</v>
      </c>
      <c r="F113" s="16" t="s">
        <v>9</v>
      </c>
      <c r="G113" s="16" t="s">
        <v>9</v>
      </c>
      <c r="H113" s="16" t="s">
        <v>9</v>
      </c>
      <c r="I113" s="16" t="s">
        <v>9</v>
      </c>
      <c r="J113" s="16" t="s">
        <v>9</v>
      </c>
      <c r="K113" s="16" t="s">
        <v>9</v>
      </c>
      <c r="L113" s="16" t="s">
        <v>9</v>
      </c>
      <c r="M113" s="16" t="s">
        <v>9</v>
      </c>
      <c r="N113" s="16" t="s">
        <v>9</v>
      </c>
      <c r="O113" s="16" t="s">
        <v>9</v>
      </c>
      <c r="P113" s="16"/>
      <c r="Q113" s="16"/>
      <c r="R113" s="16"/>
      <c r="S113" s="16"/>
    </row>
    <row r="114" spans="1:19" s="19" customFormat="1" ht="13.5" customHeight="1">
      <c r="A114" s="16" t="s">
        <v>63</v>
      </c>
      <c r="B114" s="17" t="s">
        <v>9</v>
      </c>
      <c r="C114" s="16">
        <f aca="true" t="shared" si="4" ref="C114:C121">SUM(E114:O114)</f>
        <v>8878</v>
      </c>
      <c r="D114" s="16"/>
      <c r="E114" s="16">
        <v>0</v>
      </c>
      <c r="F114" s="16"/>
      <c r="G114" s="16">
        <v>0</v>
      </c>
      <c r="H114" s="16"/>
      <c r="I114" s="16">
        <v>0</v>
      </c>
      <c r="J114" s="16"/>
      <c r="K114" s="16">
        <v>2485</v>
      </c>
      <c r="L114" s="16"/>
      <c r="M114" s="16">
        <v>6393</v>
      </c>
      <c r="N114" s="16"/>
      <c r="O114" s="16">
        <v>0</v>
      </c>
      <c r="P114" s="16"/>
      <c r="Q114" s="16"/>
      <c r="R114" s="16"/>
      <c r="S114" s="16"/>
    </row>
    <row r="115" spans="1:19" s="19" customFormat="1" ht="13.5" customHeight="1">
      <c r="A115" s="16" t="s">
        <v>115</v>
      </c>
      <c r="B115" s="17"/>
      <c r="C115" s="16">
        <f t="shared" si="4"/>
        <v>304262</v>
      </c>
      <c r="D115" s="16"/>
      <c r="E115" s="16">
        <v>0</v>
      </c>
      <c r="F115" s="16"/>
      <c r="G115" s="16">
        <v>0</v>
      </c>
      <c r="H115" s="16"/>
      <c r="I115" s="16">
        <v>172855</v>
      </c>
      <c r="J115" s="16"/>
      <c r="K115" s="16">
        <v>0</v>
      </c>
      <c r="L115" s="16"/>
      <c r="M115" s="16">
        <v>131407</v>
      </c>
      <c r="N115" s="16"/>
      <c r="O115" s="16">
        <v>0</v>
      </c>
      <c r="P115" s="16"/>
      <c r="Q115" s="16"/>
      <c r="R115" s="16"/>
      <c r="S115" s="16"/>
    </row>
    <row r="116" spans="1:19" s="19" customFormat="1" ht="13.5" customHeight="1">
      <c r="A116" s="16" t="s">
        <v>64</v>
      </c>
      <c r="B116" s="17" t="s">
        <v>9</v>
      </c>
      <c r="C116" s="16">
        <f t="shared" si="4"/>
        <v>-41681</v>
      </c>
      <c r="D116" s="16"/>
      <c r="E116" s="16">
        <v>4674</v>
      </c>
      <c r="F116" s="16"/>
      <c r="G116" s="16">
        <v>0</v>
      </c>
      <c r="H116" s="16"/>
      <c r="I116" s="16">
        <v>1683</v>
      </c>
      <c r="J116" s="16"/>
      <c r="K116" s="16">
        <v>0</v>
      </c>
      <c r="L116" s="16"/>
      <c r="M116" s="16">
        <v>-48038</v>
      </c>
      <c r="N116" s="16"/>
      <c r="O116" s="16">
        <v>0</v>
      </c>
      <c r="P116" s="16"/>
      <c r="Q116" s="16"/>
      <c r="R116" s="16"/>
      <c r="S116" s="16"/>
    </row>
    <row r="117" spans="1:19" s="19" customFormat="1" ht="13.5" customHeight="1">
      <c r="A117" s="16" t="s">
        <v>65</v>
      </c>
      <c r="B117" s="17" t="s">
        <v>9</v>
      </c>
      <c r="C117" s="16">
        <f t="shared" si="4"/>
        <v>1436</v>
      </c>
      <c r="D117" s="16"/>
      <c r="E117" s="16">
        <v>0</v>
      </c>
      <c r="F117" s="16"/>
      <c r="G117" s="16">
        <v>0</v>
      </c>
      <c r="H117" s="16"/>
      <c r="I117" s="16">
        <v>0</v>
      </c>
      <c r="J117" s="16"/>
      <c r="K117" s="16">
        <v>0</v>
      </c>
      <c r="L117" s="16"/>
      <c r="M117" s="16">
        <v>1436</v>
      </c>
      <c r="N117" s="16"/>
      <c r="O117" s="16">
        <v>0</v>
      </c>
      <c r="P117" s="16"/>
      <c r="Q117" s="16"/>
      <c r="R117" s="16"/>
      <c r="S117" s="16"/>
    </row>
    <row r="118" spans="1:19" s="19" customFormat="1" ht="13.5" customHeight="1">
      <c r="A118" s="16" t="s">
        <v>66</v>
      </c>
      <c r="B118" s="17" t="s">
        <v>9</v>
      </c>
      <c r="C118" s="16">
        <f t="shared" si="4"/>
        <v>11097</v>
      </c>
      <c r="D118" s="16"/>
      <c r="E118" s="16">
        <v>0</v>
      </c>
      <c r="F118" s="16"/>
      <c r="G118" s="16">
        <v>0</v>
      </c>
      <c r="H118" s="16"/>
      <c r="I118" s="16">
        <v>0</v>
      </c>
      <c r="J118" s="16"/>
      <c r="K118" s="16">
        <v>0</v>
      </c>
      <c r="L118" s="16"/>
      <c r="M118" s="16">
        <v>11097</v>
      </c>
      <c r="N118" s="16"/>
      <c r="O118" s="16">
        <v>0</v>
      </c>
      <c r="P118" s="16"/>
      <c r="Q118" s="16"/>
      <c r="R118" s="16"/>
      <c r="S118" s="16"/>
    </row>
    <row r="119" spans="1:19" s="19" customFormat="1" ht="13.5" customHeight="1">
      <c r="A119" s="16" t="s">
        <v>67</v>
      </c>
      <c r="B119" s="17"/>
      <c r="C119" s="20">
        <f>SUM(E119:O119)</f>
        <v>179310</v>
      </c>
      <c r="D119" s="20"/>
      <c r="E119" s="16">
        <v>0</v>
      </c>
      <c r="F119" s="16"/>
      <c r="G119" s="16">
        <v>0</v>
      </c>
      <c r="H119" s="16"/>
      <c r="I119" s="16">
        <v>0</v>
      </c>
      <c r="J119" s="16"/>
      <c r="K119" s="16">
        <v>0</v>
      </c>
      <c r="L119" s="16"/>
      <c r="M119" s="16">
        <v>177628</v>
      </c>
      <c r="N119" s="16"/>
      <c r="O119" s="16">
        <v>1682</v>
      </c>
      <c r="P119" s="16"/>
      <c r="Q119" s="16"/>
      <c r="R119" s="16"/>
      <c r="S119" s="16"/>
    </row>
    <row r="120" spans="1:19" s="19" customFormat="1" ht="13.5" customHeight="1">
      <c r="A120" s="16" t="s">
        <v>119</v>
      </c>
      <c r="B120" s="17"/>
      <c r="C120" s="20">
        <f>SUM(E120:O120)</f>
        <v>-7729</v>
      </c>
      <c r="D120" s="20"/>
      <c r="E120" s="16">
        <v>0</v>
      </c>
      <c r="F120" s="16"/>
      <c r="G120" s="16">
        <v>0</v>
      </c>
      <c r="H120" s="16"/>
      <c r="I120" s="16">
        <v>0</v>
      </c>
      <c r="J120" s="16"/>
      <c r="K120" s="16">
        <v>0</v>
      </c>
      <c r="L120" s="16"/>
      <c r="M120" s="16">
        <v>-7729</v>
      </c>
      <c r="N120" s="16"/>
      <c r="O120" s="16">
        <v>0</v>
      </c>
      <c r="P120" s="16"/>
      <c r="Q120" s="16"/>
      <c r="R120" s="16"/>
      <c r="S120" s="16"/>
    </row>
    <row r="121" spans="1:19" s="19" customFormat="1" ht="13.5" customHeight="1">
      <c r="A121" s="16" t="s">
        <v>113</v>
      </c>
      <c r="B121" s="17" t="s">
        <v>9</v>
      </c>
      <c r="C121" s="21">
        <f t="shared" si="4"/>
        <v>94499</v>
      </c>
      <c r="D121" s="16"/>
      <c r="E121" s="21">
        <v>0</v>
      </c>
      <c r="F121" s="16"/>
      <c r="G121" s="21">
        <v>0</v>
      </c>
      <c r="H121" s="16"/>
      <c r="I121" s="21">
        <v>0</v>
      </c>
      <c r="J121" s="16"/>
      <c r="K121" s="21">
        <v>0</v>
      </c>
      <c r="L121" s="16"/>
      <c r="M121" s="21">
        <v>92349</v>
      </c>
      <c r="N121" s="16"/>
      <c r="O121" s="21">
        <v>2150</v>
      </c>
      <c r="P121" s="16"/>
      <c r="Q121" s="16"/>
      <c r="R121" s="16"/>
      <c r="S121" s="16"/>
    </row>
    <row r="122" spans="1:19" s="19" customFormat="1" ht="13.5" customHeight="1">
      <c r="A122" s="16"/>
      <c r="B122" s="17"/>
      <c r="C122" s="20"/>
      <c r="D122" s="16"/>
      <c r="E122" s="20"/>
      <c r="F122" s="16"/>
      <c r="G122" s="20"/>
      <c r="H122" s="16"/>
      <c r="I122" s="20"/>
      <c r="J122" s="16"/>
      <c r="K122" s="20"/>
      <c r="L122" s="16"/>
      <c r="M122" s="20"/>
      <c r="N122" s="16"/>
      <c r="O122" s="20"/>
      <c r="P122" s="16"/>
      <c r="Q122" s="16"/>
      <c r="R122" s="16"/>
      <c r="S122" s="16"/>
    </row>
    <row r="123" spans="1:19" s="19" customFormat="1" ht="13.5" customHeight="1">
      <c r="A123" s="16" t="s">
        <v>68</v>
      </c>
      <c r="B123" s="17" t="s">
        <v>9</v>
      </c>
      <c r="C123" s="18">
        <f>SUM(E123:O123)</f>
        <v>550072</v>
      </c>
      <c r="D123" s="16"/>
      <c r="E123" s="18">
        <f>SUM(E114:E121)</f>
        <v>4674</v>
      </c>
      <c r="F123" s="16"/>
      <c r="G123" s="18">
        <f>SUM(G114:G121)</f>
        <v>0</v>
      </c>
      <c r="H123" s="16"/>
      <c r="I123" s="18">
        <f>SUM(I114:I121)</f>
        <v>174538</v>
      </c>
      <c r="J123" s="16"/>
      <c r="K123" s="18">
        <f>SUM(K114:K121)</f>
        <v>2485</v>
      </c>
      <c r="L123" s="16"/>
      <c r="M123" s="18">
        <f>SUM(M114:M121)</f>
        <v>364543</v>
      </c>
      <c r="N123" s="16"/>
      <c r="O123" s="18">
        <f>SUM(O114:O121)</f>
        <v>3832</v>
      </c>
      <c r="P123" s="16"/>
      <c r="Q123" s="16"/>
      <c r="R123" s="16"/>
      <c r="S123" s="16"/>
    </row>
    <row r="124" spans="1:19" s="19" customFormat="1" ht="13.5" customHeight="1">
      <c r="A124" s="16"/>
      <c r="B124" s="17" t="s">
        <v>9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1:19" s="19" customFormat="1" ht="13.5" customHeight="1">
      <c r="A125" s="19" t="s">
        <v>121</v>
      </c>
      <c r="B125" s="17"/>
      <c r="C125" s="16">
        <f>SUM(E125+G125+I125+K125+M125+O125)</f>
        <v>61941</v>
      </c>
      <c r="D125" s="16"/>
      <c r="E125" s="16">
        <v>31314</v>
      </c>
      <c r="F125" s="16"/>
      <c r="G125" s="16">
        <v>2375</v>
      </c>
      <c r="H125" s="16"/>
      <c r="I125" s="16">
        <v>9342</v>
      </c>
      <c r="J125" s="16"/>
      <c r="K125" s="16">
        <v>0</v>
      </c>
      <c r="L125" s="16"/>
      <c r="M125" s="16">
        <v>18910</v>
      </c>
      <c r="N125" s="16"/>
      <c r="O125" s="16">
        <v>0</v>
      </c>
      <c r="P125" s="16"/>
      <c r="Q125" s="16"/>
      <c r="R125" s="16"/>
      <c r="S125" s="16"/>
    </row>
    <row r="126" spans="1:19" s="19" customFormat="1" ht="13.5" customHeight="1">
      <c r="A126" s="19" t="s">
        <v>116</v>
      </c>
      <c r="B126" s="17"/>
      <c r="C126" s="21">
        <f>SUM(E126:O126)</f>
        <v>918705</v>
      </c>
      <c r="D126" s="16"/>
      <c r="E126" s="21">
        <v>362858</v>
      </c>
      <c r="F126" s="16"/>
      <c r="G126" s="21">
        <v>233014</v>
      </c>
      <c r="H126" s="16"/>
      <c r="I126" s="21">
        <v>82262</v>
      </c>
      <c r="J126" s="16"/>
      <c r="K126" s="21">
        <v>0</v>
      </c>
      <c r="L126" s="16"/>
      <c r="M126" s="21">
        <v>240571</v>
      </c>
      <c r="N126" s="16"/>
      <c r="O126" s="21">
        <v>0</v>
      </c>
      <c r="P126" s="16"/>
      <c r="Q126" s="16"/>
      <c r="R126" s="16"/>
      <c r="S126" s="16"/>
    </row>
    <row r="127" spans="1:19" s="19" customFormat="1" ht="13.5" customHeight="1">
      <c r="A127" s="16"/>
      <c r="B127" s="17" t="s">
        <v>9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1:19" s="19" customFormat="1" ht="13.5" customHeight="1">
      <c r="A128" s="16" t="s">
        <v>69</v>
      </c>
      <c r="B128" s="17" t="s">
        <v>9</v>
      </c>
      <c r="C128" s="18">
        <f>SUM(E128:O128)</f>
        <v>1530718</v>
      </c>
      <c r="D128" s="16"/>
      <c r="E128" s="18">
        <f>E123+E126+E125</f>
        <v>398846</v>
      </c>
      <c r="F128" s="16"/>
      <c r="G128" s="18">
        <f>G123+G126+G125</f>
        <v>235389</v>
      </c>
      <c r="H128" s="16"/>
      <c r="I128" s="18">
        <f>I123+I126+I125</f>
        <v>266142</v>
      </c>
      <c r="J128" s="16"/>
      <c r="K128" s="18">
        <f>K123+K126+K125</f>
        <v>2485</v>
      </c>
      <c r="L128" s="16"/>
      <c r="M128" s="18">
        <f>M123+M126+M125</f>
        <v>624024</v>
      </c>
      <c r="N128" s="16"/>
      <c r="O128" s="18">
        <f>O123+O126+O125</f>
        <v>3832</v>
      </c>
      <c r="P128" s="16"/>
      <c r="Q128" s="16"/>
      <c r="R128" s="16"/>
      <c r="S128" s="16"/>
    </row>
    <row r="129" spans="1:19" s="19" customFormat="1" ht="13.5" customHeight="1">
      <c r="A129" s="16"/>
      <c r="B129" s="17" t="s">
        <v>9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1:19" s="19" customFormat="1" ht="13.5" customHeight="1">
      <c r="A130" s="16" t="s">
        <v>16</v>
      </c>
      <c r="B130" s="17" t="s">
        <v>9</v>
      </c>
      <c r="C130" s="16"/>
      <c r="D130" s="16"/>
      <c r="E130" s="16" t="s">
        <v>9</v>
      </c>
      <c r="F130" s="16" t="s">
        <v>9</v>
      </c>
      <c r="G130" s="16" t="s">
        <v>9</v>
      </c>
      <c r="H130" s="16" t="s">
        <v>9</v>
      </c>
      <c r="I130" s="16" t="s">
        <v>9</v>
      </c>
      <c r="J130" s="16" t="s">
        <v>9</v>
      </c>
      <c r="K130" s="16" t="s">
        <v>9</v>
      </c>
      <c r="L130" s="16" t="s">
        <v>9</v>
      </c>
      <c r="M130" s="16" t="s">
        <v>9</v>
      </c>
      <c r="N130" s="16" t="s">
        <v>9</v>
      </c>
      <c r="O130" s="16" t="s">
        <v>9</v>
      </c>
      <c r="P130" s="16"/>
      <c r="Q130" s="16"/>
      <c r="R130" s="16"/>
      <c r="S130" s="16"/>
    </row>
    <row r="131" spans="1:19" s="19" customFormat="1" ht="13.5" customHeight="1">
      <c r="A131" s="16" t="s">
        <v>70</v>
      </c>
      <c r="B131" s="17" t="s">
        <v>9</v>
      </c>
      <c r="C131" s="16">
        <f>SUM(E131:O131)</f>
        <v>588823</v>
      </c>
      <c r="D131" s="16"/>
      <c r="E131" s="16">
        <v>395430</v>
      </c>
      <c r="F131" s="16"/>
      <c r="G131" s="16">
        <v>2141</v>
      </c>
      <c r="H131" s="16"/>
      <c r="I131" s="16">
        <v>157733</v>
      </c>
      <c r="J131" s="16"/>
      <c r="K131" s="16">
        <v>0</v>
      </c>
      <c r="L131" s="16"/>
      <c r="M131" s="16">
        <v>15901</v>
      </c>
      <c r="N131" s="16"/>
      <c r="O131" s="16">
        <v>17618</v>
      </c>
      <c r="P131" s="16"/>
      <c r="Q131" s="16"/>
      <c r="R131" s="16"/>
      <c r="S131" s="16"/>
    </row>
    <row r="132" spans="1:19" s="19" customFormat="1" ht="13.5" customHeight="1">
      <c r="A132" s="16" t="s">
        <v>71</v>
      </c>
      <c r="B132" s="17" t="s">
        <v>9</v>
      </c>
      <c r="C132" s="16">
        <f>SUM(E132:O132)</f>
        <v>1231002</v>
      </c>
      <c r="D132" s="16"/>
      <c r="E132" s="16">
        <v>67546</v>
      </c>
      <c r="F132" s="16"/>
      <c r="G132" s="16">
        <v>285554</v>
      </c>
      <c r="H132" s="16"/>
      <c r="I132" s="16">
        <v>140177</v>
      </c>
      <c r="J132" s="16"/>
      <c r="K132" s="16">
        <v>0</v>
      </c>
      <c r="L132" s="16"/>
      <c r="M132" s="16">
        <v>663355</v>
      </c>
      <c r="N132" s="16"/>
      <c r="O132" s="16">
        <v>74370</v>
      </c>
      <c r="P132" s="16"/>
      <c r="Q132" s="16"/>
      <c r="R132" s="16"/>
      <c r="S132" s="16"/>
    </row>
    <row r="133" spans="1:19" s="19" customFormat="1" ht="13.5" customHeight="1">
      <c r="A133" s="16" t="s">
        <v>81</v>
      </c>
      <c r="B133" s="17" t="s">
        <v>9</v>
      </c>
      <c r="C133" s="16">
        <f>SUM(E133:O133)</f>
        <v>313709</v>
      </c>
      <c r="D133" s="16"/>
      <c r="E133" s="16">
        <v>0</v>
      </c>
      <c r="F133" s="16"/>
      <c r="G133" s="16">
        <v>18303</v>
      </c>
      <c r="H133" s="16"/>
      <c r="I133" s="16">
        <v>7301</v>
      </c>
      <c r="J133" s="16"/>
      <c r="K133" s="16">
        <v>0</v>
      </c>
      <c r="L133" s="16"/>
      <c r="M133" s="16">
        <v>288105</v>
      </c>
      <c r="N133" s="16"/>
      <c r="O133" s="16">
        <v>0</v>
      </c>
      <c r="P133" s="16"/>
      <c r="Q133" s="16"/>
      <c r="R133" s="16"/>
      <c r="S133" s="16"/>
    </row>
    <row r="134" spans="1:19" s="19" customFormat="1" ht="13.5" customHeight="1">
      <c r="A134" s="16" t="s">
        <v>72</v>
      </c>
      <c r="B134" s="17" t="s">
        <v>9</v>
      </c>
      <c r="C134" s="16">
        <f aca="true" t="shared" si="5" ref="C134:C140">SUM(E134:O134)</f>
        <v>420323</v>
      </c>
      <c r="D134" s="16"/>
      <c r="E134" s="16">
        <v>56779</v>
      </c>
      <c r="F134" s="16"/>
      <c r="G134" s="16">
        <v>174051</v>
      </c>
      <c r="H134" s="16"/>
      <c r="I134" s="16">
        <v>92076</v>
      </c>
      <c r="J134" s="16"/>
      <c r="K134" s="16">
        <v>0</v>
      </c>
      <c r="L134" s="16"/>
      <c r="M134" s="16">
        <v>60193</v>
      </c>
      <c r="N134" s="16"/>
      <c r="O134" s="16">
        <v>37224</v>
      </c>
      <c r="P134" s="16"/>
      <c r="Q134" s="16"/>
      <c r="R134" s="16"/>
      <c r="S134" s="16"/>
    </row>
    <row r="135" spans="1:19" s="19" customFormat="1" ht="13.5" customHeight="1">
      <c r="A135" s="16" t="s">
        <v>82</v>
      </c>
      <c r="B135" s="17" t="s">
        <v>9</v>
      </c>
      <c r="C135" s="16">
        <f t="shared" si="5"/>
        <v>436105</v>
      </c>
      <c r="D135" s="16"/>
      <c r="E135" s="16">
        <v>0</v>
      </c>
      <c r="F135" s="16"/>
      <c r="G135" s="16">
        <v>0</v>
      </c>
      <c r="H135" s="16"/>
      <c r="I135" s="16">
        <v>0</v>
      </c>
      <c r="J135" s="16"/>
      <c r="K135" s="16">
        <v>0</v>
      </c>
      <c r="L135" s="16"/>
      <c r="M135" s="16">
        <v>436105</v>
      </c>
      <c r="N135" s="16"/>
      <c r="O135" s="16">
        <v>0</v>
      </c>
      <c r="P135" s="16"/>
      <c r="Q135" s="16"/>
      <c r="R135" s="16"/>
      <c r="S135" s="16"/>
    </row>
    <row r="136" spans="1:19" s="19" customFormat="1" ht="13.5" customHeight="1">
      <c r="A136" s="16" t="s">
        <v>73</v>
      </c>
      <c r="B136" s="17"/>
      <c r="C136" s="16">
        <f t="shared" si="5"/>
        <v>96</v>
      </c>
      <c r="D136" s="16"/>
      <c r="E136" s="16">
        <v>0</v>
      </c>
      <c r="F136" s="16"/>
      <c r="G136" s="16">
        <v>0</v>
      </c>
      <c r="H136" s="16"/>
      <c r="I136" s="16">
        <v>0</v>
      </c>
      <c r="J136" s="16"/>
      <c r="K136" s="16">
        <v>0</v>
      </c>
      <c r="L136" s="16"/>
      <c r="M136" s="16">
        <f>-4+100</f>
        <v>96</v>
      </c>
      <c r="N136" s="16"/>
      <c r="O136" s="16">
        <v>0</v>
      </c>
      <c r="P136" s="16"/>
      <c r="Q136" s="16"/>
      <c r="R136" s="16"/>
      <c r="S136" s="16"/>
    </row>
    <row r="137" spans="1:19" s="19" customFormat="1" ht="13.5" customHeight="1">
      <c r="A137" s="16" t="s">
        <v>74</v>
      </c>
      <c r="B137" s="17" t="s">
        <v>9</v>
      </c>
      <c r="C137" s="16">
        <f t="shared" si="5"/>
        <v>398744</v>
      </c>
      <c r="D137" s="16"/>
      <c r="E137" s="16">
        <v>61800</v>
      </c>
      <c r="F137" s="16"/>
      <c r="G137" s="16">
        <v>210891</v>
      </c>
      <c r="H137" s="16"/>
      <c r="I137" s="16">
        <v>108774</v>
      </c>
      <c r="J137" s="16"/>
      <c r="K137" s="16">
        <v>0</v>
      </c>
      <c r="L137" s="16"/>
      <c r="M137" s="16">
        <v>11406</v>
      </c>
      <c r="N137" s="16"/>
      <c r="O137" s="16">
        <v>5873</v>
      </c>
      <c r="P137" s="16"/>
      <c r="Q137" s="16"/>
      <c r="R137" s="16"/>
      <c r="S137" s="16"/>
    </row>
    <row r="138" spans="1:19" s="19" customFormat="1" ht="13.5" customHeight="1">
      <c r="A138" s="16" t="s">
        <v>75</v>
      </c>
      <c r="B138" s="17" t="s">
        <v>9</v>
      </c>
      <c r="C138" s="16">
        <f t="shared" si="5"/>
        <v>969901</v>
      </c>
      <c r="D138" s="16"/>
      <c r="E138" s="20">
        <v>0</v>
      </c>
      <c r="F138" s="16"/>
      <c r="G138" s="20">
        <v>0</v>
      </c>
      <c r="H138" s="16"/>
      <c r="I138" s="20">
        <v>0</v>
      </c>
      <c r="J138" s="16"/>
      <c r="K138" s="20">
        <v>0</v>
      </c>
      <c r="L138" s="16"/>
      <c r="M138" s="20">
        <v>969901</v>
      </c>
      <c r="N138" s="16"/>
      <c r="O138" s="20">
        <v>0</v>
      </c>
      <c r="P138" s="16"/>
      <c r="Q138" s="16"/>
      <c r="R138" s="16"/>
      <c r="S138" s="16"/>
    </row>
    <row r="139" spans="1:19" s="19" customFormat="1" ht="13.5" customHeight="1">
      <c r="A139" s="16"/>
      <c r="B139" s="17"/>
      <c r="C139" s="24"/>
      <c r="D139" s="16"/>
      <c r="E139" s="24"/>
      <c r="F139" s="16"/>
      <c r="G139" s="24"/>
      <c r="H139" s="16"/>
      <c r="I139" s="24"/>
      <c r="J139" s="16"/>
      <c r="K139" s="24"/>
      <c r="L139" s="16"/>
      <c r="M139" s="24"/>
      <c r="N139" s="16"/>
      <c r="O139" s="24"/>
      <c r="P139" s="16"/>
      <c r="Q139" s="16"/>
      <c r="R139" s="16"/>
      <c r="S139" s="16"/>
    </row>
    <row r="140" spans="1:19" s="19" customFormat="1" ht="13.5" customHeight="1">
      <c r="A140" s="16" t="s">
        <v>76</v>
      </c>
      <c r="B140" s="17" t="s">
        <v>9</v>
      </c>
      <c r="C140" s="18">
        <f t="shared" si="5"/>
        <v>4358703</v>
      </c>
      <c r="D140" s="16"/>
      <c r="E140" s="18">
        <f>SUM(E131:E138)</f>
        <v>581555</v>
      </c>
      <c r="F140" s="16"/>
      <c r="G140" s="18">
        <f>SUM(G131:G138)</f>
        <v>690940</v>
      </c>
      <c r="H140" s="16"/>
      <c r="I140" s="18">
        <f>SUM(I131:I138)</f>
        <v>506061</v>
      </c>
      <c r="J140" s="16"/>
      <c r="K140" s="18">
        <f>SUM(K131:K138)</f>
        <v>0</v>
      </c>
      <c r="L140" s="16"/>
      <c r="M140" s="18">
        <f>SUM(M131:M138)</f>
        <v>2445062</v>
      </c>
      <c r="N140" s="16"/>
      <c r="O140" s="18">
        <f>SUM(O131:O138)</f>
        <v>135085</v>
      </c>
      <c r="P140" s="16"/>
      <c r="Q140" s="16"/>
      <c r="R140" s="16"/>
      <c r="S140" s="16"/>
    </row>
    <row r="141" spans="1:19" s="19" customFormat="1" ht="13.5" customHeight="1">
      <c r="A141" s="16"/>
      <c r="B141" s="17" t="s">
        <v>9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1:19" s="19" customFormat="1" ht="13.5" customHeight="1">
      <c r="A142" s="16" t="s">
        <v>84</v>
      </c>
      <c r="B142" s="17" t="s">
        <v>9</v>
      </c>
      <c r="C142" s="18">
        <f>SUM(E142:O142)</f>
        <v>13236299</v>
      </c>
      <c r="D142" s="16"/>
      <c r="E142" s="18">
        <f>SUM(E140+E128+E111+E77+E72)</f>
        <v>5132933</v>
      </c>
      <c r="F142" s="16"/>
      <c r="G142" s="18">
        <f>SUM(G140+G128+G111+G77+G72)</f>
        <v>1651999</v>
      </c>
      <c r="H142" s="16"/>
      <c r="I142" s="18">
        <f>SUM(I140+I128+I111+I77+I72)</f>
        <v>2708828</v>
      </c>
      <c r="J142" s="16"/>
      <c r="K142" s="18">
        <f>SUM(K140+K128+K111+K77+K72)</f>
        <v>67000</v>
      </c>
      <c r="L142" s="16"/>
      <c r="M142" s="18">
        <f>SUM(M140+M128+M111+M77+M72)</f>
        <v>3431275</v>
      </c>
      <c r="N142" s="16"/>
      <c r="O142" s="18">
        <f>SUM(O140+O128+O111+O77+O72)</f>
        <v>244264</v>
      </c>
      <c r="P142" s="16"/>
      <c r="Q142" s="16"/>
      <c r="R142" s="16"/>
      <c r="S142" s="16"/>
    </row>
    <row r="143" spans="1:19" s="19" customFormat="1" ht="13.5" customHeight="1">
      <c r="A143" s="16"/>
      <c r="B143" s="17"/>
      <c r="C143" s="20"/>
      <c r="D143" s="16"/>
      <c r="E143" s="20"/>
      <c r="F143" s="16"/>
      <c r="G143" s="20"/>
      <c r="H143" s="16"/>
      <c r="I143" s="20"/>
      <c r="J143" s="16"/>
      <c r="K143" s="20"/>
      <c r="L143" s="16"/>
      <c r="M143" s="20"/>
      <c r="N143" s="16"/>
      <c r="O143" s="20"/>
      <c r="P143" s="16"/>
      <c r="Q143" s="16"/>
      <c r="R143" s="16"/>
      <c r="S143" s="16"/>
    </row>
    <row r="144" spans="1:19" s="19" customFormat="1" ht="13.5" customHeight="1">
      <c r="A144" s="16" t="s">
        <v>108</v>
      </c>
      <c r="B144" s="17"/>
      <c r="C144" s="20"/>
      <c r="D144" s="16"/>
      <c r="E144" s="20"/>
      <c r="F144" s="16"/>
      <c r="G144" s="20"/>
      <c r="H144" s="16"/>
      <c r="I144" s="20"/>
      <c r="J144" s="16"/>
      <c r="K144" s="20"/>
      <c r="L144" s="16"/>
      <c r="M144" s="20"/>
      <c r="N144" s="16"/>
      <c r="O144" s="20"/>
      <c r="P144" s="16"/>
      <c r="Q144" s="16"/>
      <c r="R144" s="16"/>
      <c r="S144" s="16"/>
    </row>
    <row r="145" spans="1:19" s="19" customFormat="1" ht="13.5" customHeight="1">
      <c r="A145" s="16" t="s">
        <v>109</v>
      </c>
      <c r="B145" s="17"/>
      <c r="C145" s="21">
        <f>SUM(E145:O145)</f>
        <v>43324</v>
      </c>
      <c r="D145" s="16"/>
      <c r="E145" s="21">
        <v>0</v>
      </c>
      <c r="F145" s="16"/>
      <c r="G145" s="21">
        <v>0</v>
      </c>
      <c r="H145" s="16"/>
      <c r="I145" s="21">
        <v>0</v>
      </c>
      <c r="J145" s="16"/>
      <c r="K145" s="21">
        <v>0</v>
      </c>
      <c r="L145" s="16"/>
      <c r="M145" s="21">
        <v>0</v>
      </c>
      <c r="N145" s="16"/>
      <c r="O145" s="21">
        <v>43324</v>
      </c>
      <c r="P145" s="16"/>
      <c r="Q145" s="16"/>
      <c r="R145" s="16"/>
      <c r="S145" s="16"/>
    </row>
    <row r="146" spans="1:19" s="19" customFormat="1" ht="13.5" customHeight="1">
      <c r="A146" s="16"/>
      <c r="B146" s="17"/>
      <c r="C146" s="20"/>
      <c r="D146" s="16"/>
      <c r="E146" s="20"/>
      <c r="F146" s="16"/>
      <c r="G146" s="20"/>
      <c r="H146" s="16"/>
      <c r="I146" s="20"/>
      <c r="J146" s="16"/>
      <c r="K146" s="20"/>
      <c r="L146" s="16"/>
      <c r="M146" s="20"/>
      <c r="N146" s="16"/>
      <c r="O146" s="20"/>
      <c r="P146" s="16"/>
      <c r="Q146" s="16"/>
      <c r="R146" s="16"/>
      <c r="S146" s="16"/>
    </row>
    <row r="147" spans="1:19" s="19" customFormat="1" ht="13.5" customHeight="1">
      <c r="A147" s="16" t="s">
        <v>110</v>
      </c>
      <c r="B147" s="17"/>
      <c r="C147" s="21">
        <f>SUM(E147:O147)</f>
        <v>43324</v>
      </c>
      <c r="D147" s="16"/>
      <c r="E147" s="21">
        <f>SUM(E145)</f>
        <v>0</v>
      </c>
      <c r="F147" s="16"/>
      <c r="G147" s="21">
        <f>SUM(G145)</f>
        <v>0</v>
      </c>
      <c r="H147" s="16"/>
      <c r="I147" s="21">
        <f>SUM(I145)</f>
        <v>0</v>
      </c>
      <c r="J147" s="16"/>
      <c r="K147" s="21">
        <f>SUM(K145)</f>
        <v>0</v>
      </c>
      <c r="L147" s="16"/>
      <c r="M147" s="21">
        <f>SUM(M145)</f>
        <v>0</v>
      </c>
      <c r="N147" s="16"/>
      <c r="O147" s="21">
        <f>SUM(O145)</f>
        <v>43324</v>
      </c>
      <c r="P147" s="16"/>
      <c r="Q147" s="16"/>
      <c r="R147" s="16"/>
      <c r="S147" s="16"/>
    </row>
    <row r="148" spans="1:19" s="19" customFormat="1" ht="13.5" customHeight="1">
      <c r="A148" s="16"/>
      <c r="B148" s="17" t="s">
        <v>9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1:19" s="19" customFormat="1" ht="13.5" customHeight="1" thickBot="1">
      <c r="A149" s="19" t="s">
        <v>105</v>
      </c>
      <c r="B149" s="17" t="s">
        <v>9</v>
      </c>
      <c r="C149" s="26">
        <f>SUM(E149:O149)</f>
        <v>13279623</v>
      </c>
      <c r="D149" s="16"/>
      <c r="E149" s="26">
        <f>E142+E147</f>
        <v>5132933</v>
      </c>
      <c r="F149" s="16" t="s">
        <v>10</v>
      </c>
      <c r="G149" s="26">
        <f>G142+G147</f>
        <v>1651999</v>
      </c>
      <c r="H149" s="16"/>
      <c r="I149" s="26">
        <f>I142+I147</f>
        <v>2708828</v>
      </c>
      <c r="J149" s="16"/>
      <c r="K149" s="26">
        <f>K142+K147</f>
        <v>67000</v>
      </c>
      <c r="L149" s="16"/>
      <c r="M149" s="26">
        <f>M142+M147</f>
        <v>3431275</v>
      </c>
      <c r="N149" s="16"/>
      <c r="O149" s="26">
        <f>O142+O147</f>
        <v>287588</v>
      </c>
      <c r="P149" s="16"/>
      <c r="Q149" s="16"/>
      <c r="R149" s="16"/>
      <c r="S149" s="16"/>
    </row>
    <row r="150" spans="2:19" s="3" customFormat="1" ht="13.5" customHeight="1" thickTop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6:19" s="3" customFormat="1" ht="13.5" customHeight="1">
      <c r="P151" s="2"/>
      <c r="Q151" s="2"/>
      <c r="R151" s="2"/>
      <c r="S151" s="2"/>
    </row>
    <row r="152" spans="16:19" s="3" customFormat="1" ht="13.5" customHeight="1">
      <c r="P152" s="2"/>
      <c r="Q152" s="2"/>
      <c r="R152" s="2"/>
      <c r="S152" s="2"/>
    </row>
    <row r="153" spans="16:19" s="3" customFormat="1" ht="13.5" customHeight="1">
      <c r="P153" s="2"/>
      <c r="Q153" s="2"/>
      <c r="R153" s="2"/>
      <c r="S153" s="2"/>
    </row>
    <row r="154" spans="16:19" s="3" customFormat="1" ht="13.5" customHeight="1">
      <c r="P154" s="2"/>
      <c r="Q154" s="2"/>
      <c r="R154" s="2"/>
      <c r="S154" s="2"/>
    </row>
    <row r="155" spans="16:19" s="3" customFormat="1" ht="13.5" customHeight="1">
      <c r="P155" s="2"/>
      <c r="Q155" s="2"/>
      <c r="R155" s="2"/>
      <c r="S155" s="2"/>
    </row>
    <row r="156" spans="16:19" s="3" customFormat="1" ht="13.5" customHeight="1">
      <c r="P156" s="2"/>
      <c r="Q156" s="2"/>
      <c r="R156" s="2"/>
      <c r="S156" s="2"/>
    </row>
    <row r="157" spans="16:19" s="3" customFormat="1" ht="13.5" customHeight="1">
      <c r="P157" s="2"/>
      <c r="Q157" s="2"/>
      <c r="R157" s="2"/>
      <c r="S157" s="2"/>
    </row>
    <row r="158" spans="16:19" s="3" customFormat="1" ht="13.5" customHeight="1">
      <c r="P158" s="2"/>
      <c r="Q158" s="2"/>
      <c r="R158" s="2"/>
      <c r="S158" s="2"/>
    </row>
    <row r="159" spans="16:19" s="3" customFormat="1" ht="13.5" customHeight="1">
      <c r="P159" s="2"/>
      <c r="Q159" s="2"/>
      <c r="R159" s="2"/>
      <c r="S159" s="2"/>
    </row>
    <row r="160" spans="16:19" s="3" customFormat="1" ht="13.5" customHeight="1">
      <c r="P160" s="2"/>
      <c r="Q160" s="2"/>
      <c r="R160" s="2"/>
      <c r="S160" s="2"/>
    </row>
    <row r="161" spans="16:19" s="3" customFormat="1" ht="13.5" customHeight="1">
      <c r="P161" s="2"/>
      <c r="Q161" s="2"/>
      <c r="R161" s="2"/>
      <c r="S161" s="2"/>
    </row>
    <row r="162" spans="1:19" s="3" customFormat="1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 t="s">
        <v>10</v>
      </c>
      <c r="Q162" s="2"/>
      <c r="R162" s="2"/>
      <c r="S162" s="2"/>
    </row>
    <row r="163" spans="1:19" s="3" customFormat="1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2"/>
    </row>
  </sheetData>
  <sheetProtection/>
  <mergeCells count="5">
    <mergeCell ref="C4:O4"/>
    <mergeCell ref="C5:O5"/>
    <mergeCell ref="C6:O6"/>
    <mergeCell ref="C3:O3"/>
    <mergeCell ref="A3:A6"/>
  </mergeCells>
  <conditionalFormatting sqref="A12:IV149">
    <cfRule type="expression" priority="1" dxfId="0" stopIfTrue="1">
      <formula>MOD(ROW(),2)=1</formula>
    </cfRule>
  </conditionalFormatting>
  <printOptions horizontalCentered="1"/>
  <pageMargins left="0.25" right="0.25" top="0.25" bottom="0.25" header="0.25" footer="0.25"/>
  <pageSetup fitToHeight="0" fitToWidth="1" horizontalDpi="600" verticalDpi="600" orientation="landscape" r:id="rId2"/>
  <headerFooter alignWithMargins="0">
    <oddFooter>&amp;R&amp;"Goudy Old Style,Regular"&amp;10Page &amp;P of &amp;N</oddFooter>
  </headerFooter>
  <rowBreaks count="3" manualBreakCount="3">
    <brk id="49" max="14" man="1"/>
    <brk id="83" max="14" man="1"/>
    <brk id="117" max="14" man="1"/>
  </rowBreaks>
  <ignoredErrors>
    <ignoredError sqref="C4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2013-09-25T18:52:01Z</cp:lastPrinted>
  <dcterms:modified xsi:type="dcterms:W3CDTF">2013-11-14T22:10:34Z</dcterms:modified>
  <cp:category/>
  <cp:version/>
  <cp:contentType/>
  <cp:contentStatus/>
</cp:coreProperties>
</file>