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65" windowHeight="6465" activeTab="0"/>
  </bookViews>
  <sheets>
    <sheet name="Analysis C2B" sheetId="1" r:id="rId1"/>
  </sheets>
  <definedNames>
    <definedName name="_xlnm.Print_Titles" localSheetId="0">'Analysis C2B'!$1:$14</definedName>
    <definedName name="totadm">#REF!</definedName>
    <definedName name="totcws">#REF!</definedName>
  </definedNames>
  <calcPr fullCalcOnLoad="1"/>
</workbook>
</file>

<file path=xl/sharedStrings.xml><?xml version="1.0" encoding="utf-8"?>
<sst xmlns="http://schemas.openxmlformats.org/spreadsheetml/2006/main" count="118" uniqueCount="82">
  <si>
    <t>Source</t>
  </si>
  <si>
    <t>Object</t>
  </si>
  <si>
    <t>Personal</t>
  </si>
  <si>
    <t>State</t>
  </si>
  <si>
    <t>Federal</t>
  </si>
  <si>
    <t>Private</t>
  </si>
  <si>
    <t>Other</t>
  </si>
  <si>
    <t>Total</t>
  </si>
  <si>
    <t>Services</t>
  </si>
  <si>
    <t>Support</t>
  </si>
  <si>
    <t>Recovered</t>
  </si>
  <si>
    <t xml:space="preserve"> </t>
  </si>
  <si>
    <t xml:space="preserve">   Arts and sciences-</t>
  </si>
  <si>
    <t xml:space="preserve">      Total professional studies</t>
  </si>
  <si>
    <t xml:space="preserve">   Continuing education</t>
  </si>
  <si>
    <t xml:space="preserve">   Developmental education</t>
  </si>
  <si>
    <t xml:space="preserve">   Professional studies-</t>
  </si>
  <si>
    <t xml:space="preserve">    Business administration</t>
  </si>
  <si>
    <t xml:space="preserve">    Education</t>
  </si>
  <si>
    <t xml:space="preserve">    Nursing</t>
  </si>
  <si>
    <t xml:space="preserve">   Student technology fee projects</t>
  </si>
  <si>
    <t xml:space="preserve">   Library</t>
  </si>
  <si>
    <t xml:space="preserve">   Child care center</t>
  </si>
  <si>
    <t xml:space="preserve">   Student aid and scholarships</t>
  </si>
  <si>
    <t xml:space="preserve">   Student government association</t>
  </si>
  <si>
    <t xml:space="preserve">   Human resource management</t>
  </si>
  <si>
    <t xml:space="preserve">   Management information system</t>
  </si>
  <si>
    <t xml:space="preserve">   Staff incentive</t>
  </si>
  <si>
    <t xml:space="preserve">   Building operations</t>
  </si>
  <si>
    <t xml:space="preserve">        Total instruction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</si>
  <si>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</si>
  <si>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</si>
  <si>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</si>
  <si>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</si>
  <si>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</si>
  <si>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</si>
  <si>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</si>
  <si>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   Total arts and sciences</t>
  </si>
  <si>
    <t xml:space="preserve">   Student activities and intramurals</t>
  </si>
  <si>
    <t xml:space="preserve"> Instruction--</t>
  </si>
  <si>
    <t xml:space="preserve">     Biological sciences</t>
  </si>
  <si>
    <t xml:space="preserve">     Mathematics and physical sciences</t>
  </si>
  <si>
    <t xml:space="preserve"> Public service--</t>
  </si>
  <si>
    <t xml:space="preserve"> Academic support--</t>
  </si>
  <si>
    <t xml:space="preserve"> Student services--</t>
  </si>
  <si>
    <t xml:space="preserve"> Operation and maintenance of plant--</t>
  </si>
  <si>
    <t xml:space="preserve"> Institutional support--</t>
  </si>
  <si>
    <t xml:space="preserve"> Scholarships and fellowships</t>
  </si>
  <si>
    <t xml:space="preserve"> Auxiliary enterprises--</t>
  </si>
  <si>
    <t xml:space="preserve">   Expenditures</t>
  </si>
  <si>
    <t>Educational and general:</t>
  </si>
  <si>
    <t xml:space="preserve">   Academic affairs</t>
  </si>
  <si>
    <t xml:space="preserve">    Arts, english, and humanities</t>
  </si>
  <si>
    <t xml:space="preserve">   Office of the Chancellor</t>
  </si>
  <si>
    <t xml:space="preserve">    Depreciation expense</t>
  </si>
  <si>
    <t xml:space="preserve">          Total educational and general expenditures</t>
  </si>
  <si>
    <t xml:space="preserve"> Research--</t>
  </si>
  <si>
    <t xml:space="preserve">   Biological sciences</t>
  </si>
  <si>
    <t xml:space="preserve">   Education</t>
  </si>
  <si>
    <t xml:space="preserve">        Total research</t>
  </si>
  <si>
    <t>Current Restricted Fund Expenditures</t>
  </si>
  <si>
    <t>ANALYSIS C-2B</t>
  </si>
  <si>
    <t>Indirect Cost</t>
  </si>
  <si>
    <t xml:space="preserve">   Testing service</t>
  </si>
  <si>
    <t xml:space="preserve">   Orientation</t>
  </si>
  <si>
    <t xml:space="preserve">   Community service - youth programs</t>
  </si>
  <si>
    <t xml:space="preserve">  </t>
  </si>
  <si>
    <t xml:space="preserve">    Interdisciplinary</t>
  </si>
  <si>
    <t xml:space="preserve">   Institutional advancement</t>
  </si>
  <si>
    <t xml:space="preserve">         Educational and general expenditures</t>
  </si>
  <si>
    <t xml:space="preserve">   Other</t>
  </si>
  <si>
    <t xml:space="preserve">   Campus Security</t>
  </si>
  <si>
    <t xml:space="preserve">   Interdisciplinary</t>
  </si>
  <si>
    <t xml:space="preserve">   Liberal arts</t>
  </si>
  <si>
    <t xml:space="preserve">   Science</t>
  </si>
  <si>
    <t xml:space="preserve">   Nonmandatory transfers -</t>
  </si>
  <si>
    <t xml:space="preserve">   Mandatory transfers -</t>
  </si>
  <si>
    <t xml:space="preserve">    Principal and interest</t>
  </si>
  <si>
    <t>For the year ended June 30, 2013</t>
  </si>
  <si>
    <t xml:space="preserve">    Behavioral and social sciences</t>
  </si>
  <si>
    <t xml:space="preserve">   Administration</t>
  </si>
  <si>
    <t xml:space="preserve">    Recycling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</si>
</sst>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"/>
    <numFmt numFmtId="169" formatCode="[$-409]dddd\,\ mmmm\ dd\,\ yyyy"/>
    <numFmt numFmtId="170" formatCode="[$-409]h:mm:ss\ AM/PM"/>
  </numFmts>
  <fonts count="4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165" fontId="4" fillId="0" borderId="0" xfId="42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44" fontId="4" fillId="0" borderId="0" xfId="45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56">
      <alignment/>
      <protection/>
    </xf>
    <xf numFmtId="165" fontId="45" fillId="0" borderId="0" xfId="44" applyNumberFormat="1" applyFont="1" applyFill="1" applyBorder="1" applyAlignment="1" applyProtection="1">
      <alignment vertical="center"/>
      <protection/>
    </xf>
    <xf numFmtId="165" fontId="45" fillId="0" borderId="0" xfId="44" applyNumberFormat="1" applyFont="1" applyFill="1" applyBorder="1" applyAlignment="1" applyProtection="1">
      <alignment horizontal="center" vertical="center"/>
      <protection/>
    </xf>
    <xf numFmtId="0" fontId="46" fillId="0" borderId="0" xfId="56" applyFont="1">
      <alignment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>
      <alignment vertical="center"/>
    </xf>
    <xf numFmtId="165" fontId="6" fillId="0" borderId="0" xfId="42" applyNumberFormat="1" applyFont="1" applyFill="1" applyBorder="1" applyAlignment="1">
      <alignment vertical="center"/>
    </xf>
    <xf numFmtId="165" fontId="6" fillId="0" borderId="10" xfId="42" applyNumberFormat="1" applyFont="1" applyFill="1" applyBorder="1" applyAlignment="1">
      <alignment vertical="center"/>
    </xf>
    <xf numFmtId="165" fontId="6" fillId="0" borderId="11" xfId="42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Continuous" vertical="center"/>
    </xf>
    <xf numFmtId="0" fontId="6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44" fontId="6" fillId="0" borderId="0" xfId="45" applyFont="1" applyFill="1" applyAlignment="1">
      <alignment vertical="center"/>
    </xf>
    <xf numFmtId="165" fontId="6" fillId="0" borderId="12" xfId="42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42" fontId="6" fillId="0" borderId="13" xfId="42" applyNumberFormat="1" applyFont="1" applyFill="1" applyBorder="1" applyAlignment="1">
      <alignment vertical="center"/>
    </xf>
    <xf numFmtId="165" fontId="6" fillId="0" borderId="0" xfId="42" applyNumberFormat="1" applyFont="1" applyAlignment="1">
      <alignment vertical="center"/>
    </xf>
    <xf numFmtId="167" fontId="6" fillId="0" borderId="13" xfId="45" applyNumberFormat="1" applyFont="1" applyFill="1" applyBorder="1" applyAlignment="1">
      <alignment vertical="center"/>
    </xf>
    <xf numFmtId="165" fontId="48" fillId="0" borderId="0" xfId="44" applyNumberFormat="1" applyFont="1" applyAlignment="1" applyProtection="1">
      <alignment vertical="center"/>
      <protection/>
    </xf>
    <xf numFmtId="165" fontId="6" fillId="0" borderId="14" xfId="42" applyNumberFormat="1" applyFont="1" applyFill="1" applyBorder="1" applyAlignment="1">
      <alignment vertical="center"/>
    </xf>
    <xf numFmtId="165" fontId="7" fillId="0" borderId="0" xfId="44" applyNumberFormat="1" applyFont="1" applyFill="1" applyBorder="1" applyAlignment="1" applyProtection="1">
      <alignment horizontal="center" vertical="center"/>
      <protection/>
    </xf>
    <xf numFmtId="165" fontId="48" fillId="0" borderId="0" xfId="44" applyNumberFormat="1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F1F4F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1847850</xdr:colOff>
      <xdr:row>7</xdr:row>
      <xdr:rowOff>133350</xdr:rowOff>
    </xdr:to>
    <xdr:pic>
      <xdr:nvPicPr>
        <xdr:cNvPr id="1" name="Picture 1" descr="lsua_edd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4785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9"/>
  <sheetViews>
    <sheetView showGridLines="0" tabSelected="1" zoomScaleSheetLayoutView="100" zoomScalePageLayoutView="0" workbookViewId="0" topLeftCell="A1">
      <selection activeCell="C1" sqref="C1"/>
    </sheetView>
  </sheetViews>
  <sheetFormatPr defaultColWidth="9.140625" defaultRowHeight="12.75"/>
  <cols>
    <col min="1" max="1" width="39.00390625" style="1" customWidth="1"/>
    <col min="2" max="2" width="1.7109375" style="1" customWidth="1"/>
    <col min="3" max="3" width="13.421875" style="1" customWidth="1"/>
    <col min="4" max="4" width="1.7109375" style="1" customWidth="1"/>
    <col min="5" max="5" width="12.710937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2.710937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" width="1.7109375" style="1" customWidth="1"/>
    <col min="17" max="17" width="12.7109375" style="1" customWidth="1"/>
    <col min="18" max="16384" width="9.140625" style="1" customWidth="1"/>
  </cols>
  <sheetData>
    <row r="1" spans="1:17" ht="12.75">
      <c r="A1" s="30"/>
      <c r="B1" s="9"/>
      <c r="C1" s="9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  <c r="P1" s="4"/>
      <c r="Q1" s="4"/>
    </row>
    <row r="2" spans="1:17" ht="10.5" customHeight="1">
      <c r="A2" s="30"/>
      <c r="B2" s="9"/>
      <c r="C2" s="9"/>
      <c r="D2" s="9"/>
      <c r="E2" s="9"/>
      <c r="F2" s="9"/>
      <c r="G2" s="9"/>
      <c r="H2" s="9"/>
      <c r="I2" s="6"/>
      <c r="J2" s="6"/>
      <c r="K2" s="6"/>
      <c r="L2" s="6"/>
      <c r="M2" s="6"/>
      <c r="N2" s="6"/>
      <c r="O2" s="6"/>
      <c r="P2" s="6"/>
      <c r="Q2" s="8"/>
    </row>
    <row r="3" spans="1:17" ht="16.5">
      <c r="A3" s="33"/>
      <c r="B3" s="10"/>
      <c r="C3" s="32" t="s">
        <v>61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</row>
    <row r="4" spans="1:17" ht="8.25" customHeight="1">
      <c r="A4" s="33"/>
      <c r="B4" s="13"/>
      <c r="C4" s="32"/>
      <c r="D4" s="32"/>
      <c r="E4" s="32"/>
      <c r="F4" s="32"/>
      <c r="G4" s="32"/>
      <c r="H4" s="12"/>
      <c r="I4" s="7"/>
      <c r="J4" s="7"/>
      <c r="K4" s="7"/>
      <c r="L4" s="7"/>
      <c r="M4" s="7"/>
      <c r="N4" s="7"/>
      <c r="O4" s="7"/>
      <c r="P4" s="7"/>
      <c r="Q4" s="7"/>
    </row>
    <row r="5" spans="1:17" ht="16.5">
      <c r="A5" s="33"/>
      <c r="B5" s="10"/>
      <c r="C5" s="32" t="s">
        <v>60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</row>
    <row r="6" spans="1:17" ht="16.5">
      <c r="A6" s="33"/>
      <c r="B6" s="10"/>
      <c r="C6" s="32" t="s">
        <v>78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</row>
    <row r="7" spans="1:17" ht="10.5" customHeight="1">
      <c r="A7" s="33"/>
      <c r="B7" s="10"/>
      <c r="C7" s="10"/>
      <c r="D7" s="10"/>
      <c r="E7" s="10"/>
      <c r="F7" s="10"/>
      <c r="G7" s="10"/>
      <c r="H7" s="9"/>
      <c r="I7" s="6"/>
      <c r="J7" s="6"/>
      <c r="K7" s="6"/>
      <c r="L7" s="4"/>
      <c r="M7" s="6"/>
      <c r="N7" s="6"/>
      <c r="O7" s="6"/>
      <c r="P7" s="6"/>
      <c r="Q7" s="6"/>
    </row>
    <row r="8" spans="1:17" ht="12.75">
      <c r="A8" s="30"/>
      <c r="B8" s="11"/>
      <c r="C8" s="11"/>
      <c r="D8" s="11"/>
      <c r="E8" s="11"/>
      <c r="F8" s="11"/>
      <c r="G8" s="11"/>
      <c r="H8" s="9"/>
      <c r="I8" s="4"/>
      <c r="J8" s="4"/>
      <c r="K8" s="4"/>
      <c r="L8" s="4"/>
      <c r="N8" s="4"/>
      <c r="O8" s="4"/>
      <c r="P8" s="4"/>
      <c r="Q8" s="4"/>
    </row>
    <row r="10" spans="1:17" ht="13.5">
      <c r="A10" s="18"/>
      <c r="B10" s="18"/>
      <c r="C10" s="19" t="s">
        <v>0</v>
      </c>
      <c r="D10" s="19"/>
      <c r="E10" s="19"/>
      <c r="F10" s="19"/>
      <c r="G10" s="19"/>
      <c r="H10" s="19"/>
      <c r="I10" s="19"/>
      <c r="J10" s="18"/>
      <c r="K10" s="18"/>
      <c r="L10" s="18"/>
      <c r="M10" s="19" t="s">
        <v>1</v>
      </c>
      <c r="N10" s="19"/>
      <c r="O10" s="19"/>
      <c r="P10" s="19"/>
      <c r="Q10" s="19"/>
    </row>
    <row r="11" spans="1:17" ht="13.5">
      <c r="A11" s="18"/>
      <c r="B11" s="18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13.5">
      <c r="A12" s="18"/>
      <c r="B12" s="18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 t="s">
        <v>2</v>
      </c>
      <c r="N12" s="20"/>
      <c r="O12" s="20"/>
      <c r="P12" s="20"/>
      <c r="Q12" s="20" t="s">
        <v>62</v>
      </c>
    </row>
    <row r="13" spans="1:17" ht="13.5">
      <c r="A13" s="18"/>
      <c r="B13" s="18"/>
      <c r="C13" s="21" t="s">
        <v>3</v>
      </c>
      <c r="D13" s="20"/>
      <c r="E13" s="21" t="s">
        <v>4</v>
      </c>
      <c r="F13" s="20"/>
      <c r="G13" s="21" t="s">
        <v>5</v>
      </c>
      <c r="H13" s="20"/>
      <c r="I13" s="21" t="s">
        <v>6</v>
      </c>
      <c r="J13" s="20"/>
      <c r="K13" s="21" t="s">
        <v>7</v>
      </c>
      <c r="L13" s="20"/>
      <c r="M13" s="21" t="s">
        <v>8</v>
      </c>
      <c r="N13" s="20"/>
      <c r="O13" s="21" t="s">
        <v>9</v>
      </c>
      <c r="P13" s="20"/>
      <c r="Q13" s="21" t="s">
        <v>10</v>
      </c>
    </row>
    <row r="14" spans="1:17" ht="13.5">
      <c r="A14" s="18"/>
      <c r="B14" s="18"/>
      <c r="C14" s="22"/>
      <c r="D14" s="20"/>
      <c r="E14" s="22"/>
      <c r="F14" s="20"/>
      <c r="G14" s="22"/>
      <c r="H14" s="20"/>
      <c r="I14" s="22"/>
      <c r="J14" s="20"/>
      <c r="K14" s="22"/>
      <c r="L14" s="20"/>
      <c r="M14" s="22"/>
      <c r="N14" s="20"/>
      <c r="O14" s="22"/>
      <c r="P14" s="20"/>
      <c r="Q14" s="22"/>
    </row>
    <row r="15" spans="1:17" s="3" customFormat="1" ht="13.5">
      <c r="A15" s="23" t="s">
        <v>50</v>
      </c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17" s="3" customFormat="1" ht="13.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</row>
    <row r="17" spans="1:17" s="3" customFormat="1" ht="13.5">
      <c r="A17" s="23" t="s">
        <v>39</v>
      </c>
      <c r="B17" s="23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s="3" customFormat="1" ht="13.5">
      <c r="A18" s="23" t="s">
        <v>12</v>
      </c>
      <c r="B18" s="23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5"/>
      <c r="P18" s="14"/>
      <c r="Q18" s="14"/>
    </row>
    <row r="19" spans="1:17" s="5" customFormat="1" ht="13.5">
      <c r="A19" s="24" t="s">
        <v>52</v>
      </c>
      <c r="B19" s="24"/>
      <c r="C19" s="14">
        <v>0</v>
      </c>
      <c r="D19" s="14"/>
      <c r="E19" s="14">
        <v>3896</v>
      </c>
      <c r="F19" s="14"/>
      <c r="G19" s="14">
        <v>400</v>
      </c>
      <c r="H19" s="14"/>
      <c r="I19" s="14">
        <v>0</v>
      </c>
      <c r="J19" s="14"/>
      <c r="K19" s="14">
        <f>IF(SUM(C19:I19)=SUM(M19:Q19),SUM(C19:I19),SUM(M19:Q19)-SUM(C19:I19))</f>
        <v>4296</v>
      </c>
      <c r="L19" s="14"/>
      <c r="M19" s="14">
        <v>3710</v>
      </c>
      <c r="N19" s="14"/>
      <c r="O19" s="14">
        <v>400</v>
      </c>
      <c r="P19" s="14"/>
      <c r="Q19" s="14">
        <v>186</v>
      </c>
    </row>
    <row r="20" spans="1:17" s="5" customFormat="1" ht="13.5">
      <c r="A20" s="24" t="s">
        <v>79</v>
      </c>
      <c r="B20" s="24"/>
      <c r="C20" s="15">
        <v>0</v>
      </c>
      <c r="D20" s="14"/>
      <c r="E20" s="15">
        <v>3464</v>
      </c>
      <c r="F20" s="14"/>
      <c r="G20" s="15">
        <v>788</v>
      </c>
      <c r="H20" s="14"/>
      <c r="I20" s="15">
        <v>0</v>
      </c>
      <c r="J20" s="14"/>
      <c r="K20" s="15">
        <f aca="true" t="shared" si="0" ref="K20:K82">IF(SUM(C20:I20)=SUM(M20:Q20),SUM(C20:I20),SUM(M20:Q20)-SUM(C20:I20))</f>
        <v>4252</v>
      </c>
      <c r="L20" s="14"/>
      <c r="M20" s="15">
        <v>3299</v>
      </c>
      <c r="N20" s="14"/>
      <c r="O20" s="15">
        <v>788</v>
      </c>
      <c r="P20" s="14"/>
      <c r="Q20" s="15">
        <v>165</v>
      </c>
    </row>
    <row r="21" spans="1:17" s="3" customFormat="1" ht="13.5">
      <c r="A21" s="23" t="s">
        <v>40</v>
      </c>
      <c r="B21" s="23"/>
      <c r="C21" s="14">
        <v>25500</v>
      </c>
      <c r="D21" s="14"/>
      <c r="E21" s="14">
        <v>887</v>
      </c>
      <c r="F21" s="14"/>
      <c r="G21" s="14">
        <v>0</v>
      </c>
      <c r="H21" s="14"/>
      <c r="I21" s="14">
        <v>0</v>
      </c>
      <c r="J21" s="14"/>
      <c r="K21" s="14">
        <f t="shared" si="0"/>
        <v>26387</v>
      </c>
      <c r="L21" s="14"/>
      <c r="M21" s="14">
        <v>845</v>
      </c>
      <c r="N21" s="14"/>
      <c r="O21" s="14">
        <v>25500</v>
      </c>
      <c r="P21" s="14"/>
      <c r="Q21" s="14">
        <v>42</v>
      </c>
    </row>
    <row r="22" spans="1:17" s="3" customFormat="1" ht="13.5">
      <c r="A22" s="23" t="s">
        <v>41</v>
      </c>
      <c r="B22" s="23"/>
      <c r="C22" s="16">
        <v>-19</v>
      </c>
      <c r="D22" s="14"/>
      <c r="E22" s="16">
        <v>0</v>
      </c>
      <c r="F22" s="14"/>
      <c r="G22" s="16">
        <v>0</v>
      </c>
      <c r="H22" s="14"/>
      <c r="I22" s="16">
        <v>0</v>
      </c>
      <c r="J22" s="14"/>
      <c r="K22" s="16">
        <f t="shared" si="0"/>
        <v>-19</v>
      </c>
      <c r="L22" s="14"/>
      <c r="M22" s="16">
        <v>0</v>
      </c>
      <c r="N22" s="14"/>
      <c r="O22" s="16">
        <v>-19</v>
      </c>
      <c r="P22" s="14"/>
      <c r="Q22" s="16">
        <v>0</v>
      </c>
    </row>
    <row r="23" spans="1:17" s="3" customFormat="1" ht="13.5">
      <c r="A23" s="23" t="s">
        <v>37</v>
      </c>
      <c r="B23" s="23"/>
      <c r="C23" s="17">
        <f>SUM(C19:C22)</f>
        <v>25481</v>
      </c>
      <c r="D23" s="14"/>
      <c r="E23" s="17">
        <f>SUM(E19:E22)</f>
        <v>8247</v>
      </c>
      <c r="F23" s="14"/>
      <c r="G23" s="17">
        <f>SUM(G19:G22)</f>
        <v>1188</v>
      </c>
      <c r="H23" s="14"/>
      <c r="I23" s="17">
        <f>SUM(I19:I22)</f>
        <v>0</v>
      </c>
      <c r="J23" s="14"/>
      <c r="K23" s="17">
        <f t="shared" si="0"/>
        <v>34916</v>
      </c>
      <c r="L23" s="14"/>
      <c r="M23" s="17">
        <f>SUM(M19:M22)</f>
        <v>7854</v>
      </c>
      <c r="N23" s="14"/>
      <c r="O23" s="17">
        <f>SUM(O19:O22)</f>
        <v>26669</v>
      </c>
      <c r="P23" s="14"/>
      <c r="Q23" s="17">
        <f>SUM(Q19:Q22)</f>
        <v>393</v>
      </c>
    </row>
    <row r="24" spans="1:17" s="3" customFormat="1" ht="13.5">
      <c r="A24" s="23"/>
      <c r="B24" s="23"/>
      <c r="C24" s="15"/>
      <c r="D24" s="14"/>
      <c r="E24" s="15"/>
      <c r="F24" s="14"/>
      <c r="G24" s="15"/>
      <c r="H24" s="14"/>
      <c r="I24" s="15"/>
      <c r="J24" s="14"/>
      <c r="K24" s="15"/>
      <c r="L24" s="14"/>
      <c r="M24" s="15"/>
      <c r="N24" s="14"/>
      <c r="O24" s="15"/>
      <c r="P24" s="14"/>
      <c r="Q24" s="15"/>
    </row>
    <row r="25" spans="1:17" s="3" customFormat="1" ht="13.5">
      <c r="A25" s="23" t="s">
        <v>14</v>
      </c>
      <c r="B25" s="23"/>
      <c r="C25" s="16">
        <v>0</v>
      </c>
      <c r="D25" s="15"/>
      <c r="E25" s="16">
        <v>0</v>
      </c>
      <c r="F25" s="15"/>
      <c r="G25" s="16">
        <v>0</v>
      </c>
      <c r="H25" s="15"/>
      <c r="I25" s="16">
        <v>105076</v>
      </c>
      <c r="J25" s="15"/>
      <c r="K25" s="16">
        <f t="shared" si="0"/>
        <v>105076</v>
      </c>
      <c r="L25" s="15"/>
      <c r="M25" s="16">
        <v>57210</v>
      </c>
      <c r="N25" s="15"/>
      <c r="O25" s="16">
        <v>47866</v>
      </c>
      <c r="P25" s="15"/>
      <c r="Q25" s="16">
        <v>0</v>
      </c>
    </row>
    <row r="26" spans="1:17" s="3" customFormat="1" ht="13.5">
      <c r="A26" s="23"/>
      <c r="B26" s="23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s="3" customFormat="1" ht="13.5">
      <c r="A27" s="23" t="s">
        <v>15</v>
      </c>
      <c r="B27" s="23" t="s">
        <v>11</v>
      </c>
      <c r="C27" s="16">
        <v>80126</v>
      </c>
      <c r="D27" s="15"/>
      <c r="E27" s="16">
        <v>0</v>
      </c>
      <c r="F27" s="15"/>
      <c r="G27" s="16">
        <v>0</v>
      </c>
      <c r="H27" s="15"/>
      <c r="I27" s="16">
        <v>0</v>
      </c>
      <c r="J27" s="15"/>
      <c r="K27" s="16">
        <f t="shared" si="0"/>
        <v>80126</v>
      </c>
      <c r="L27" s="15"/>
      <c r="M27" s="16">
        <v>17673</v>
      </c>
      <c r="N27" s="15"/>
      <c r="O27" s="16">
        <v>62453</v>
      </c>
      <c r="P27" s="15"/>
      <c r="Q27" s="16">
        <v>0</v>
      </c>
    </row>
    <row r="28" spans="1:17" s="3" customFormat="1" ht="13.5">
      <c r="A28" s="23" t="s">
        <v>66</v>
      </c>
      <c r="B28" s="23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s="3" customFormat="1" ht="13.5">
      <c r="A29" s="23" t="s">
        <v>72</v>
      </c>
      <c r="B29" s="23"/>
      <c r="C29" s="16">
        <v>0</v>
      </c>
      <c r="D29" s="15"/>
      <c r="E29" s="16">
        <v>0</v>
      </c>
      <c r="F29" s="15"/>
      <c r="G29" s="16">
        <v>20750</v>
      </c>
      <c r="H29" s="15"/>
      <c r="I29" s="16">
        <v>1216</v>
      </c>
      <c r="J29" s="15"/>
      <c r="K29" s="16">
        <f t="shared" si="0"/>
        <v>21966</v>
      </c>
      <c r="L29" s="15"/>
      <c r="M29" s="16">
        <v>19400</v>
      </c>
      <c r="N29" s="15"/>
      <c r="O29" s="16">
        <v>2566</v>
      </c>
      <c r="P29" s="15"/>
      <c r="Q29" s="16">
        <v>0</v>
      </c>
    </row>
    <row r="30" spans="1:17" s="3" customFormat="1" ht="13.5">
      <c r="A30" s="23"/>
      <c r="B30" s="23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s="3" customFormat="1" ht="13.5">
      <c r="A31" s="23" t="s">
        <v>73</v>
      </c>
      <c r="B31" s="23"/>
      <c r="C31" s="16">
        <v>0</v>
      </c>
      <c r="D31" s="15"/>
      <c r="E31" s="16">
        <v>0</v>
      </c>
      <c r="F31" s="15"/>
      <c r="G31" s="16">
        <v>3500</v>
      </c>
      <c r="H31" s="15"/>
      <c r="I31" s="16">
        <v>3500</v>
      </c>
      <c r="J31" s="15"/>
      <c r="K31" s="16">
        <f t="shared" si="0"/>
        <v>7000</v>
      </c>
      <c r="L31" s="15"/>
      <c r="M31" s="16">
        <v>7000</v>
      </c>
      <c r="N31" s="15"/>
      <c r="O31" s="16">
        <v>0</v>
      </c>
      <c r="P31" s="15"/>
      <c r="Q31" s="16">
        <v>0</v>
      </c>
    </row>
    <row r="32" spans="1:17" s="3" customFormat="1" ht="13.5">
      <c r="A32" s="23"/>
      <c r="B32" s="23"/>
      <c r="C32" s="15"/>
      <c r="D32" s="15"/>
      <c r="E32" s="15"/>
      <c r="F32" s="15"/>
      <c r="G32" s="15"/>
      <c r="H32" s="15"/>
      <c r="I32" s="15"/>
      <c r="J32" s="15"/>
      <c r="K32" s="14"/>
      <c r="L32" s="15"/>
      <c r="M32" s="15"/>
      <c r="N32" s="15"/>
      <c r="O32" s="15"/>
      <c r="P32" s="15"/>
      <c r="Q32" s="15"/>
    </row>
    <row r="33" spans="1:17" s="3" customFormat="1" ht="13.5">
      <c r="A33" s="23" t="s">
        <v>16</v>
      </c>
      <c r="B33" s="23" t="s">
        <v>11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s="3" customFormat="1" ht="13.5">
      <c r="A34" s="23" t="s">
        <v>17</v>
      </c>
      <c r="B34" s="23"/>
      <c r="C34" s="14">
        <v>0</v>
      </c>
      <c r="D34" s="14"/>
      <c r="E34" s="14">
        <v>0</v>
      </c>
      <c r="F34" s="14"/>
      <c r="G34" s="14">
        <v>26000</v>
      </c>
      <c r="H34" s="14"/>
      <c r="I34" s="14">
        <v>14000</v>
      </c>
      <c r="J34" s="14"/>
      <c r="K34" s="14">
        <f t="shared" si="0"/>
        <v>40000</v>
      </c>
      <c r="L34" s="14"/>
      <c r="M34" s="14">
        <v>40000</v>
      </c>
      <c r="N34" s="14"/>
      <c r="O34" s="14">
        <v>0</v>
      </c>
      <c r="P34" s="14"/>
      <c r="Q34" s="14">
        <v>0</v>
      </c>
    </row>
    <row r="35" spans="1:17" s="3" customFormat="1" ht="13.5">
      <c r="A35" s="23" t="s">
        <v>18</v>
      </c>
      <c r="B35" s="23"/>
      <c r="C35" s="14">
        <v>80578</v>
      </c>
      <c r="D35" s="14"/>
      <c r="E35" s="14">
        <v>6741</v>
      </c>
      <c r="F35" s="14"/>
      <c r="G35" s="14">
        <v>16000</v>
      </c>
      <c r="H35" s="14"/>
      <c r="I35" s="14">
        <v>0</v>
      </c>
      <c r="J35" s="14"/>
      <c r="K35" s="14">
        <f t="shared" si="0"/>
        <v>103319</v>
      </c>
      <c r="L35" s="14"/>
      <c r="M35" s="14">
        <v>74135</v>
      </c>
      <c r="N35" s="14"/>
      <c r="O35" s="14">
        <v>23202</v>
      </c>
      <c r="P35" s="14"/>
      <c r="Q35" s="14">
        <f>1+5981</f>
        <v>5982</v>
      </c>
    </row>
    <row r="36" spans="1:17" s="3" customFormat="1" ht="13.5">
      <c r="A36" s="23" t="s">
        <v>67</v>
      </c>
      <c r="B36" s="23"/>
      <c r="C36" s="14">
        <v>0</v>
      </c>
      <c r="D36" s="14"/>
      <c r="E36" s="14">
        <v>0</v>
      </c>
      <c r="F36" s="14"/>
      <c r="G36" s="14">
        <v>10405</v>
      </c>
      <c r="H36" s="14"/>
      <c r="I36" s="14">
        <v>0</v>
      </c>
      <c r="J36" s="14"/>
      <c r="K36" s="14">
        <f t="shared" si="0"/>
        <v>10405</v>
      </c>
      <c r="L36" s="14"/>
      <c r="M36" s="14">
        <v>2000</v>
      </c>
      <c r="N36" s="14"/>
      <c r="O36" s="14">
        <v>8405</v>
      </c>
      <c r="P36" s="14"/>
      <c r="Q36" s="14">
        <v>0</v>
      </c>
    </row>
    <row r="37" spans="1:17" s="3" customFormat="1" ht="13.5">
      <c r="A37" s="23" t="s">
        <v>19</v>
      </c>
      <c r="B37" s="23"/>
      <c r="C37" s="14">
        <v>0</v>
      </c>
      <c r="D37" s="14"/>
      <c r="E37" s="14">
        <v>0</v>
      </c>
      <c r="F37" s="14"/>
      <c r="G37" s="14">
        <v>118439</v>
      </c>
      <c r="H37" s="14"/>
      <c r="I37" s="14">
        <v>6343</v>
      </c>
      <c r="J37" s="14"/>
      <c r="K37" s="16">
        <f t="shared" si="0"/>
        <v>124782</v>
      </c>
      <c r="L37" s="14"/>
      <c r="M37" s="14">
        <v>121939</v>
      </c>
      <c r="N37" s="14"/>
      <c r="O37" s="14">
        <v>2843</v>
      </c>
      <c r="P37" s="14"/>
      <c r="Q37" s="14">
        <v>0</v>
      </c>
    </row>
    <row r="38" spans="1:17" s="3" customFormat="1" ht="13.5">
      <c r="A38" s="23" t="s">
        <v>13</v>
      </c>
      <c r="B38" s="23"/>
      <c r="C38" s="17">
        <f>SUM(C34:C37)</f>
        <v>80578</v>
      </c>
      <c r="D38" s="14"/>
      <c r="E38" s="17">
        <f>SUM(E34:E37)</f>
        <v>6741</v>
      </c>
      <c r="F38" s="14"/>
      <c r="G38" s="17">
        <f>SUM(G34:G37)</f>
        <v>170844</v>
      </c>
      <c r="H38" s="14"/>
      <c r="I38" s="17">
        <f>SUM(I34:I37)</f>
        <v>20343</v>
      </c>
      <c r="J38" s="14"/>
      <c r="K38" s="17">
        <f t="shared" si="0"/>
        <v>278506</v>
      </c>
      <c r="L38" s="14"/>
      <c r="M38" s="17">
        <f>SUM(M34:M37)</f>
        <v>238074</v>
      </c>
      <c r="N38" s="14"/>
      <c r="O38" s="17">
        <f>SUM(O34:O37)</f>
        <v>34450</v>
      </c>
      <c r="P38" s="14"/>
      <c r="Q38" s="17">
        <f>SUM(Q34:Q37)</f>
        <v>5982</v>
      </c>
    </row>
    <row r="39" spans="1:17" s="3" customFormat="1" ht="13.5">
      <c r="A39" s="23"/>
      <c r="B39" s="23"/>
      <c r="C39" s="15"/>
      <c r="D39" s="15"/>
      <c r="E39" s="15"/>
      <c r="F39" s="15"/>
      <c r="G39" s="15"/>
      <c r="H39" s="15"/>
      <c r="I39" s="15"/>
      <c r="J39" s="15"/>
      <c r="K39" s="14"/>
      <c r="L39" s="15"/>
      <c r="M39" s="15"/>
      <c r="N39" s="15"/>
      <c r="O39" s="15"/>
      <c r="P39" s="15"/>
      <c r="Q39" s="15"/>
    </row>
    <row r="40" spans="1:17" s="3" customFormat="1" ht="13.5">
      <c r="A40" s="23" t="s">
        <v>74</v>
      </c>
      <c r="B40" s="23"/>
      <c r="C40" s="16">
        <v>0</v>
      </c>
      <c r="D40" s="15"/>
      <c r="E40" s="16">
        <v>0</v>
      </c>
      <c r="F40" s="15"/>
      <c r="G40" s="16">
        <v>4500</v>
      </c>
      <c r="H40" s="15"/>
      <c r="I40" s="16">
        <v>8479</v>
      </c>
      <c r="J40" s="15"/>
      <c r="K40" s="16">
        <f t="shared" si="0"/>
        <v>12979</v>
      </c>
      <c r="L40" s="15"/>
      <c r="M40" s="16">
        <v>10500</v>
      </c>
      <c r="N40" s="15"/>
      <c r="O40" s="16">
        <v>2479</v>
      </c>
      <c r="P40" s="15"/>
      <c r="Q40" s="16">
        <v>0</v>
      </c>
    </row>
    <row r="41" spans="1:17" s="3" customFormat="1" ht="13.5">
      <c r="A41" s="23"/>
      <c r="B41" s="23"/>
      <c r="C41" s="15"/>
      <c r="D41" s="15"/>
      <c r="E41" s="15"/>
      <c r="F41" s="15"/>
      <c r="G41" s="15"/>
      <c r="H41" s="15"/>
      <c r="I41" s="15"/>
      <c r="J41" s="15"/>
      <c r="K41" s="14"/>
      <c r="L41" s="15"/>
      <c r="M41" s="15"/>
      <c r="N41" s="15"/>
      <c r="O41" s="15"/>
      <c r="P41" s="15"/>
      <c r="Q41" s="15"/>
    </row>
    <row r="42" spans="1:17" s="3" customFormat="1" ht="13.5">
      <c r="A42" s="23" t="s">
        <v>20</v>
      </c>
      <c r="B42" s="23"/>
      <c r="C42" s="16">
        <v>0</v>
      </c>
      <c r="D42" s="14"/>
      <c r="E42" s="16">
        <v>0</v>
      </c>
      <c r="F42" s="14"/>
      <c r="G42" s="16">
        <v>0</v>
      </c>
      <c r="H42" s="14"/>
      <c r="I42" s="16">
        <v>871703</v>
      </c>
      <c r="J42" s="14"/>
      <c r="K42" s="16">
        <f t="shared" si="0"/>
        <v>871703</v>
      </c>
      <c r="L42" s="14"/>
      <c r="M42" s="16">
        <v>462901</v>
      </c>
      <c r="N42" s="14"/>
      <c r="O42" s="16">
        <f>-1+408803</f>
        <v>408802</v>
      </c>
      <c r="P42" s="14"/>
      <c r="Q42" s="16">
        <v>0</v>
      </c>
    </row>
    <row r="43" spans="1:17" s="3" customFormat="1" ht="13.5">
      <c r="A43" s="23"/>
      <c r="B43" s="2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s="3" customFormat="1" ht="13.5">
      <c r="A44" s="23" t="s">
        <v>29</v>
      </c>
      <c r="B44" s="23" t="s">
        <v>11</v>
      </c>
      <c r="C44" s="16">
        <f>SUM(C23+C25+C27+C38+C42+C40+C31+C29)</f>
        <v>186185</v>
      </c>
      <c r="D44" s="14"/>
      <c r="E44" s="16">
        <f>SUM(E23+E25+E27+E38+E42+E40+E31+E29)</f>
        <v>14988</v>
      </c>
      <c r="F44" s="14"/>
      <c r="G44" s="16">
        <f>SUM(G23+G25+G27+G38+G42+G40+G31+G29)</f>
        <v>200782</v>
      </c>
      <c r="H44" s="14"/>
      <c r="I44" s="16">
        <f>SUM(I23+I25+I27+I38+I42+I40+I31+I29)</f>
        <v>1010317</v>
      </c>
      <c r="J44" s="14"/>
      <c r="K44" s="16">
        <f t="shared" si="0"/>
        <v>1412272</v>
      </c>
      <c r="L44" s="14"/>
      <c r="M44" s="16">
        <f>SUM(M23+M25+M27+M38+M42+M40+M31+M29)</f>
        <v>820612</v>
      </c>
      <c r="N44" s="15"/>
      <c r="O44" s="16">
        <f>SUM(O23+O25+O27+O38+O42+O40+O31+O29)</f>
        <v>585285</v>
      </c>
      <c r="P44" s="15"/>
      <c r="Q44" s="16">
        <f>SUM(Q23+Q25+Q27+Q38+Q42+Q40+Q31+Q29)</f>
        <v>6375</v>
      </c>
    </row>
    <row r="45" spans="1:17" s="3" customFormat="1" ht="13.5">
      <c r="A45" s="23"/>
      <c r="B45" s="23"/>
      <c r="C45" s="15"/>
      <c r="D45" s="14"/>
      <c r="E45" s="15"/>
      <c r="F45" s="14"/>
      <c r="G45" s="15"/>
      <c r="H45" s="14"/>
      <c r="I45" s="15"/>
      <c r="J45" s="14"/>
      <c r="K45" s="15"/>
      <c r="L45" s="14"/>
      <c r="M45" s="15"/>
      <c r="N45" s="15"/>
      <c r="O45" s="15"/>
      <c r="P45" s="15"/>
      <c r="Q45" s="15"/>
    </row>
    <row r="46" spans="1:17" s="3" customFormat="1" ht="13.5">
      <c r="A46" s="23" t="s">
        <v>56</v>
      </c>
      <c r="B46" s="23"/>
      <c r="C46" s="15"/>
      <c r="D46" s="14"/>
      <c r="E46" s="15"/>
      <c r="F46" s="14"/>
      <c r="G46" s="15"/>
      <c r="H46" s="14"/>
      <c r="I46" s="15"/>
      <c r="J46" s="14"/>
      <c r="K46" s="15"/>
      <c r="L46" s="14"/>
      <c r="M46" s="15"/>
      <c r="N46" s="15"/>
      <c r="O46" s="15"/>
      <c r="P46" s="15"/>
      <c r="Q46" s="15"/>
    </row>
    <row r="47" spans="1:17" s="3" customFormat="1" ht="13.5">
      <c r="A47" s="23" t="s">
        <v>57</v>
      </c>
      <c r="B47" s="23"/>
      <c r="C47" s="15">
        <v>280</v>
      </c>
      <c r="D47" s="14"/>
      <c r="E47" s="15">
        <v>0</v>
      </c>
      <c r="F47" s="14"/>
      <c r="G47" s="15">
        <v>790</v>
      </c>
      <c r="H47" s="14"/>
      <c r="I47" s="15">
        <v>0</v>
      </c>
      <c r="J47" s="14"/>
      <c r="K47" s="15">
        <f t="shared" si="0"/>
        <v>1070</v>
      </c>
      <c r="L47" s="14"/>
      <c r="M47" s="15">
        <v>280</v>
      </c>
      <c r="N47" s="15"/>
      <c r="O47" s="15">
        <v>790</v>
      </c>
      <c r="P47" s="15"/>
      <c r="Q47" s="15">
        <v>0</v>
      </c>
    </row>
    <row r="48" spans="1:17" s="3" customFormat="1" ht="13.5">
      <c r="A48" s="23" t="s">
        <v>58</v>
      </c>
      <c r="B48" s="23"/>
      <c r="C48" s="16">
        <v>2563</v>
      </c>
      <c r="D48" s="14"/>
      <c r="E48" s="16">
        <v>0</v>
      </c>
      <c r="F48" s="14"/>
      <c r="G48" s="16">
        <v>0</v>
      </c>
      <c r="H48" s="14"/>
      <c r="I48" s="16">
        <v>0</v>
      </c>
      <c r="J48" s="14"/>
      <c r="K48" s="16">
        <f t="shared" si="0"/>
        <v>2563</v>
      </c>
      <c r="L48" s="14"/>
      <c r="M48" s="16">
        <v>1529</v>
      </c>
      <c r="N48" s="15"/>
      <c r="O48" s="16">
        <v>1034</v>
      </c>
      <c r="P48" s="15"/>
      <c r="Q48" s="16">
        <v>0</v>
      </c>
    </row>
    <row r="49" spans="1:17" s="3" customFormat="1" ht="13.5">
      <c r="A49" s="23"/>
      <c r="B49" s="23"/>
      <c r="C49" s="15"/>
      <c r="D49" s="14"/>
      <c r="E49" s="15"/>
      <c r="F49" s="14"/>
      <c r="G49" s="15"/>
      <c r="H49" s="14"/>
      <c r="I49" s="15"/>
      <c r="J49" s="14"/>
      <c r="K49" s="15"/>
      <c r="L49" s="14"/>
      <c r="M49" s="15"/>
      <c r="N49" s="15"/>
      <c r="O49" s="15"/>
      <c r="P49" s="15"/>
      <c r="Q49" s="15"/>
    </row>
    <row r="50" spans="1:17" s="3" customFormat="1" ht="13.5">
      <c r="A50" s="23" t="s">
        <v>59</v>
      </c>
      <c r="B50" s="23"/>
      <c r="C50" s="25">
        <f>SUM(C47:C49)</f>
        <v>2843</v>
      </c>
      <c r="D50" s="14"/>
      <c r="E50" s="25">
        <f>SUM(E47:E49)</f>
        <v>0</v>
      </c>
      <c r="F50" s="14"/>
      <c r="G50" s="25">
        <f>SUM(G47:G49)</f>
        <v>790</v>
      </c>
      <c r="H50" s="14"/>
      <c r="I50" s="25">
        <f>SUM(I47:I49)</f>
        <v>0</v>
      </c>
      <c r="J50" s="14"/>
      <c r="K50" s="25">
        <f t="shared" si="0"/>
        <v>3633</v>
      </c>
      <c r="L50" s="14"/>
      <c r="M50" s="25">
        <f>SUM(M47:M49)</f>
        <v>1809</v>
      </c>
      <c r="N50" s="15"/>
      <c r="O50" s="25">
        <f>SUM(O47:O49)</f>
        <v>1824</v>
      </c>
      <c r="P50" s="15"/>
      <c r="Q50" s="25">
        <f>SUM(Q47:Q49)</f>
        <v>0</v>
      </c>
    </row>
    <row r="51" spans="1:17" s="3" customFormat="1" ht="13.5">
      <c r="A51" s="23"/>
      <c r="B51" s="23"/>
      <c r="C51" s="15"/>
      <c r="D51" s="14"/>
      <c r="E51" s="15"/>
      <c r="F51" s="14"/>
      <c r="G51" s="15"/>
      <c r="H51" s="14"/>
      <c r="I51" s="15"/>
      <c r="J51" s="14"/>
      <c r="K51" s="14"/>
      <c r="L51" s="14"/>
      <c r="M51" s="15"/>
      <c r="N51" s="14"/>
      <c r="O51" s="15"/>
      <c r="P51" s="14"/>
      <c r="Q51" s="15"/>
    </row>
    <row r="52" spans="1:17" s="3" customFormat="1" ht="13.5">
      <c r="A52" s="23" t="s">
        <v>42</v>
      </c>
      <c r="B52" s="23"/>
      <c r="C52" s="15"/>
      <c r="D52" s="14"/>
      <c r="E52" s="15"/>
      <c r="F52" s="14"/>
      <c r="G52" s="15"/>
      <c r="H52" s="14"/>
      <c r="I52" s="15"/>
      <c r="J52" s="14"/>
      <c r="K52" s="14"/>
      <c r="L52" s="14"/>
      <c r="M52" s="15"/>
      <c r="N52" s="14"/>
      <c r="O52" s="15"/>
      <c r="P52" s="14"/>
      <c r="Q52" s="15"/>
    </row>
    <row r="53" spans="1:17" s="3" customFormat="1" ht="13.5">
      <c r="A53" s="23" t="s">
        <v>65</v>
      </c>
      <c r="B53" s="23"/>
      <c r="C53" s="16">
        <v>0</v>
      </c>
      <c r="D53" s="14"/>
      <c r="E53" s="16">
        <v>0</v>
      </c>
      <c r="F53" s="14"/>
      <c r="G53" s="16">
        <v>11838</v>
      </c>
      <c r="H53" s="14"/>
      <c r="I53" s="16">
        <v>0</v>
      </c>
      <c r="J53" s="14"/>
      <c r="K53" s="16">
        <f t="shared" si="0"/>
        <v>11838</v>
      </c>
      <c r="L53" s="14"/>
      <c r="M53" s="16">
        <v>4655</v>
      </c>
      <c r="N53" s="14"/>
      <c r="O53" s="16">
        <v>7183</v>
      </c>
      <c r="P53" s="14"/>
      <c r="Q53" s="16">
        <v>0</v>
      </c>
    </row>
    <row r="54" spans="1:17" s="3" customFormat="1" ht="13.5">
      <c r="A54" s="23"/>
      <c r="B54" s="23"/>
      <c r="C54" s="15"/>
      <c r="D54" s="14"/>
      <c r="E54" s="15"/>
      <c r="F54" s="14"/>
      <c r="G54" s="15"/>
      <c r="H54" s="14"/>
      <c r="I54" s="15"/>
      <c r="J54" s="14"/>
      <c r="K54" s="14"/>
      <c r="L54" s="14"/>
      <c r="M54" s="15"/>
      <c r="N54" s="14"/>
      <c r="O54" s="15"/>
      <c r="P54" s="14"/>
      <c r="Q54" s="15"/>
    </row>
    <row r="55" spans="1:17" s="3" customFormat="1" ht="13.5">
      <c r="A55" s="23" t="s">
        <v>30</v>
      </c>
      <c r="B55" s="23"/>
      <c r="C55" s="16">
        <f>SUM(C53:C53)</f>
        <v>0</v>
      </c>
      <c r="D55" s="14"/>
      <c r="E55" s="16">
        <f>SUM(E53:E53)</f>
        <v>0</v>
      </c>
      <c r="F55" s="14"/>
      <c r="G55" s="16">
        <f>SUM(G53:G53)</f>
        <v>11838</v>
      </c>
      <c r="H55" s="14"/>
      <c r="I55" s="16">
        <f>SUM(I53:I53)</f>
        <v>0</v>
      </c>
      <c r="J55" s="14"/>
      <c r="K55" s="16">
        <f t="shared" si="0"/>
        <v>11838</v>
      </c>
      <c r="L55" s="14"/>
      <c r="M55" s="16">
        <f>SUM(M53:M53)</f>
        <v>4655</v>
      </c>
      <c r="N55" s="14"/>
      <c r="O55" s="16">
        <f>SUM(O53:O53)</f>
        <v>7183</v>
      </c>
      <c r="P55" s="14"/>
      <c r="Q55" s="16">
        <f>SUM(Q53:Q53)</f>
        <v>0</v>
      </c>
    </row>
    <row r="56" spans="1:17" s="3" customFormat="1" ht="13.5">
      <c r="A56" s="23"/>
      <c r="B56" s="23" t="s">
        <v>11</v>
      </c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s="3" customFormat="1" ht="13.5">
      <c r="A57" s="23" t="s">
        <v>43</v>
      </c>
      <c r="B57" s="23" t="s">
        <v>11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s="3" customFormat="1" ht="13.5">
      <c r="A58" s="23" t="s">
        <v>51</v>
      </c>
      <c r="B58" s="23"/>
      <c r="C58" s="14">
        <v>503433</v>
      </c>
      <c r="D58" s="14"/>
      <c r="E58" s="14">
        <v>1673</v>
      </c>
      <c r="F58" s="14"/>
      <c r="G58" s="14">
        <v>0</v>
      </c>
      <c r="H58" s="14"/>
      <c r="I58" s="14">
        <v>15776</v>
      </c>
      <c r="J58" s="14"/>
      <c r="K58" s="14">
        <f t="shared" si="0"/>
        <v>520882</v>
      </c>
      <c r="L58" s="14"/>
      <c r="M58" s="14">
        <v>317408</v>
      </c>
      <c r="N58" s="14"/>
      <c r="O58" s="14">
        <v>203394</v>
      </c>
      <c r="P58" s="14"/>
      <c r="Q58" s="14">
        <v>80</v>
      </c>
    </row>
    <row r="59" spans="1:17" s="3" customFormat="1" ht="13.5">
      <c r="A59" s="23" t="s">
        <v>58</v>
      </c>
      <c r="B59" s="23"/>
      <c r="C59" s="14">
        <v>0</v>
      </c>
      <c r="D59" s="14"/>
      <c r="E59" s="14">
        <v>0</v>
      </c>
      <c r="F59" s="14"/>
      <c r="G59" s="14">
        <v>70</v>
      </c>
      <c r="H59" s="14"/>
      <c r="I59" s="14">
        <v>0</v>
      </c>
      <c r="J59" s="14"/>
      <c r="K59" s="14">
        <f t="shared" si="0"/>
        <v>70</v>
      </c>
      <c r="L59" s="14"/>
      <c r="M59" s="14">
        <v>0</v>
      </c>
      <c r="N59" s="14"/>
      <c r="O59" s="14">
        <v>70</v>
      </c>
      <c r="P59" s="14"/>
      <c r="Q59" s="14">
        <v>0</v>
      </c>
    </row>
    <row r="60" spans="1:17" s="4" customFormat="1" ht="13.5">
      <c r="A60" s="26" t="s">
        <v>21</v>
      </c>
      <c r="B60" s="26" t="s">
        <v>11</v>
      </c>
      <c r="C60" s="15">
        <v>0</v>
      </c>
      <c r="D60" s="15"/>
      <c r="E60" s="15">
        <v>9076</v>
      </c>
      <c r="F60" s="15"/>
      <c r="G60" s="15">
        <v>0</v>
      </c>
      <c r="H60" s="15"/>
      <c r="I60" s="15">
        <v>0</v>
      </c>
      <c r="J60" s="15"/>
      <c r="K60" s="14">
        <f t="shared" si="0"/>
        <v>9076</v>
      </c>
      <c r="L60" s="15"/>
      <c r="M60" s="14">
        <v>8644</v>
      </c>
      <c r="N60" s="14"/>
      <c r="O60" s="14">
        <v>0</v>
      </c>
      <c r="P60" s="14"/>
      <c r="Q60" s="14">
        <v>432</v>
      </c>
    </row>
    <row r="61" spans="1:17" s="4" customFormat="1" ht="13.5">
      <c r="A61" s="26" t="s">
        <v>63</v>
      </c>
      <c r="B61" s="26"/>
      <c r="C61" s="16">
        <v>0</v>
      </c>
      <c r="D61" s="15"/>
      <c r="E61" s="16">
        <v>0</v>
      </c>
      <c r="F61" s="15"/>
      <c r="G61" s="16">
        <v>0</v>
      </c>
      <c r="H61" s="15"/>
      <c r="I61" s="16">
        <v>216589</v>
      </c>
      <c r="J61" s="15"/>
      <c r="K61" s="16">
        <f t="shared" si="0"/>
        <v>216589</v>
      </c>
      <c r="L61" s="15"/>
      <c r="M61" s="14">
        <v>185794</v>
      </c>
      <c r="N61" s="14"/>
      <c r="O61" s="14">
        <f>1+30794</f>
        <v>30795</v>
      </c>
      <c r="P61" s="14"/>
      <c r="Q61" s="14">
        <v>0</v>
      </c>
    </row>
    <row r="62" spans="1:17" s="3" customFormat="1" ht="13.5">
      <c r="A62" s="23"/>
      <c r="B62" s="23" t="s">
        <v>11</v>
      </c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31"/>
      <c r="N62" s="14"/>
      <c r="O62" s="31"/>
      <c r="P62" s="14"/>
      <c r="Q62" s="31"/>
    </row>
    <row r="63" spans="1:17" s="3" customFormat="1" ht="13.5">
      <c r="A63" s="23" t="s">
        <v>31</v>
      </c>
      <c r="B63" s="23" t="s">
        <v>11</v>
      </c>
      <c r="C63" s="16">
        <f>SUM(C58:C61)</f>
        <v>503433</v>
      </c>
      <c r="D63" s="14"/>
      <c r="E63" s="16">
        <f>SUM(E58:E61)</f>
        <v>10749</v>
      </c>
      <c r="F63" s="14"/>
      <c r="G63" s="16">
        <f>SUM(G58:G61)</f>
        <v>70</v>
      </c>
      <c r="H63" s="14"/>
      <c r="I63" s="16">
        <f>SUM(I58:I61)</f>
        <v>232365</v>
      </c>
      <c r="J63" s="14"/>
      <c r="K63" s="16">
        <f t="shared" si="0"/>
        <v>746617</v>
      </c>
      <c r="L63" s="14"/>
      <c r="M63" s="16">
        <f>SUM(M58:M61)</f>
        <v>511846</v>
      </c>
      <c r="N63" s="14"/>
      <c r="O63" s="16">
        <f>SUM(O58:O61)</f>
        <v>234259</v>
      </c>
      <c r="P63" s="14"/>
      <c r="Q63" s="16">
        <f>SUM(Q58:Q61)</f>
        <v>512</v>
      </c>
    </row>
    <row r="64" spans="1:17" s="3" customFormat="1" ht="13.5">
      <c r="A64" s="23"/>
      <c r="B64" s="23" t="s">
        <v>11</v>
      </c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s="3" customFormat="1" ht="13.5">
      <c r="A65" s="23" t="s">
        <v>44</v>
      </c>
      <c r="B65" s="23" t="s">
        <v>11</v>
      </c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s="3" customFormat="1" ht="13.5">
      <c r="A66" s="23" t="s">
        <v>22</v>
      </c>
      <c r="B66" s="23" t="s">
        <v>11</v>
      </c>
      <c r="C66" s="14">
        <v>12883</v>
      </c>
      <c r="D66" s="14"/>
      <c r="E66" s="14">
        <v>0</v>
      </c>
      <c r="F66" s="14"/>
      <c r="G66" s="14">
        <v>0</v>
      </c>
      <c r="H66" s="14"/>
      <c r="I66" s="14">
        <v>0</v>
      </c>
      <c r="J66" s="14"/>
      <c r="K66" s="14">
        <f t="shared" si="0"/>
        <v>12883</v>
      </c>
      <c r="L66" s="14"/>
      <c r="M66" s="14">
        <v>0</v>
      </c>
      <c r="N66" s="14"/>
      <c r="O66" s="14">
        <v>12883</v>
      </c>
      <c r="P66" s="14"/>
      <c r="Q66" s="14">
        <v>0</v>
      </c>
    </row>
    <row r="67" spans="1:17" s="3" customFormat="1" ht="13.5">
      <c r="A67" s="23" t="s">
        <v>64</v>
      </c>
      <c r="B67" s="23"/>
      <c r="C67" s="14">
        <v>0</v>
      </c>
      <c r="D67" s="14"/>
      <c r="E67" s="14">
        <v>0</v>
      </c>
      <c r="F67" s="14"/>
      <c r="G67" s="14">
        <v>0</v>
      </c>
      <c r="H67" s="14"/>
      <c r="I67" s="14">
        <v>16560</v>
      </c>
      <c r="J67" s="14"/>
      <c r="K67" s="14">
        <f t="shared" si="0"/>
        <v>16560</v>
      </c>
      <c r="L67" s="14"/>
      <c r="M67" s="14">
        <v>-600</v>
      </c>
      <c r="N67" s="14"/>
      <c r="O67" s="14">
        <v>17160</v>
      </c>
      <c r="P67" s="14"/>
      <c r="Q67" s="14">
        <v>0</v>
      </c>
    </row>
    <row r="68" spans="1:17" s="3" customFormat="1" ht="13.5">
      <c r="A68" s="23" t="s">
        <v>70</v>
      </c>
      <c r="B68" s="23"/>
      <c r="C68" s="14">
        <v>0</v>
      </c>
      <c r="D68" s="14"/>
      <c r="E68" s="14">
        <v>0</v>
      </c>
      <c r="F68" s="14"/>
      <c r="G68" s="14">
        <v>35779</v>
      </c>
      <c r="H68" s="14"/>
      <c r="I68" s="14">
        <v>0</v>
      </c>
      <c r="J68" s="14"/>
      <c r="K68" s="14">
        <f t="shared" si="0"/>
        <v>35779</v>
      </c>
      <c r="L68" s="14"/>
      <c r="M68" s="14">
        <v>35770</v>
      </c>
      <c r="N68" s="14"/>
      <c r="O68" s="14">
        <v>9</v>
      </c>
      <c r="P68" s="14"/>
      <c r="Q68" s="14">
        <v>0</v>
      </c>
    </row>
    <row r="69" spans="1:17" s="3" customFormat="1" ht="13.5">
      <c r="A69" s="23" t="s">
        <v>38</v>
      </c>
      <c r="B69" s="23" t="s">
        <v>11</v>
      </c>
      <c r="C69" s="14">
        <v>0</v>
      </c>
      <c r="D69" s="14"/>
      <c r="E69" s="14">
        <v>0</v>
      </c>
      <c r="F69" s="14"/>
      <c r="G69" s="14">
        <v>75896</v>
      </c>
      <c r="H69" s="14"/>
      <c r="I69" s="14">
        <v>97147</v>
      </c>
      <c r="J69" s="14"/>
      <c r="K69" s="14">
        <f t="shared" si="0"/>
        <v>173043</v>
      </c>
      <c r="L69" s="14"/>
      <c r="M69" s="14">
        <v>62912</v>
      </c>
      <c r="N69" s="14"/>
      <c r="O69" s="14">
        <f>-1+110132</f>
        <v>110131</v>
      </c>
      <c r="P69" s="14"/>
      <c r="Q69" s="14">
        <v>0</v>
      </c>
    </row>
    <row r="70" spans="1:17" s="3" customFormat="1" ht="13.5">
      <c r="A70" s="23" t="s">
        <v>23</v>
      </c>
      <c r="B70" s="23"/>
      <c r="C70" s="14">
        <v>0</v>
      </c>
      <c r="D70" s="14"/>
      <c r="E70" s="14">
        <v>27887</v>
      </c>
      <c r="F70" s="14"/>
      <c r="G70" s="14">
        <v>0</v>
      </c>
      <c r="H70" s="14"/>
      <c r="I70" s="14">
        <v>0</v>
      </c>
      <c r="J70" s="14"/>
      <c r="K70" s="14">
        <f t="shared" si="0"/>
        <v>27887</v>
      </c>
      <c r="L70" s="14"/>
      <c r="M70" s="14">
        <v>26559</v>
      </c>
      <c r="N70" s="14"/>
      <c r="O70" s="14">
        <v>0</v>
      </c>
      <c r="P70" s="14"/>
      <c r="Q70" s="14">
        <v>1328</v>
      </c>
    </row>
    <row r="71" spans="1:17" s="3" customFormat="1" ht="13.5">
      <c r="A71" s="23" t="s">
        <v>24</v>
      </c>
      <c r="B71" s="23" t="s">
        <v>11</v>
      </c>
      <c r="C71" s="14">
        <v>0</v>
      </c>
      <c r="D71" s="14"/>
      <c r="E71" s="14">
        <v>0</v>
      </c>
      <c r="F71" s="14"/>
      <c r="G71" s="14">
        <v>0</v>
      </c>
      <c r="H71" s="14"/>
      <c r="I71" s="14">
        <v>49682</v>
      </c>
      <c r="J71" s="14"/>
      <c r="K71" s="16">
        <f t="shared" si="0"/>
        <v>49682</v>
      </c>
      <c r="L71" s="14"/>
      <c r="M71" s="14">
        <v>15196</v>
      </c>
      <c r="N71" s="14"/>
      <c r="O71" s="14">
        <v>34486</v>
      </c>
      <c r="P71" s="14"/>
      <c r="Q71" s="14">
        <v>0</v>
      </c>
    </row>
    <row r="72" spans="1:17" s="3" customFormat="1" ht="13.5">
      <c r="A72" s="23"/>
      <c r="B72" s="23" t="s">
        <v>11</v>
      </c>
      <c r="C72" s="31"/>
      <c r="D72" s="14"/>
      <c r="E72" s="31"/>
      <c r="F72" s="14"/>
      <c r="G72" s="31"/>
      <c r="H72" s="14"/>
      <c r="I72" s="31"/>
      <c r="J72" s="14"/>
      <c r="K72" s="14"/>
      <c r="L72" s="14"/>
      <c r="M72" s="31"/>
      <c r="N72" s="14"/>
      <c r="O72" s="31"/>
      <c r="P72" s="14"/>
      <c r="Q72" s="31"/>
    </row>
    <row r="73" spans="1:17" s="3" customFormat="1" ht="13.5">
      <c r="A73" s="23" t="s">
        <v>32</v>
      </c>
      <c r="B73" s="23" t="s">
        <v>11</v>
      </c>
      <c r="C73" s="16">
        <f>SUM(C66:C72)</f>
        <v>12883</v>
      </c>
      <c r="D73" s="14"/>
      <c r="E73" s="16">
        <f>SUM(E66:E72)</f>
        <v>27887</v>
      </c>
      <c r="F73" s="14"/>
      <c r="G73" s="16">
        <f>SUM(G66:G72)</f>
        <v>111675</v>
      </c>
      <c r="H73" s="14"/>
      <c r="I73" s="16">
        <f>SUM(I66:I72)</f>
        <v>163389</v>
      </c>
      <c r="J73" s="14"/>
      <c r="K73" s="16">
        <f t="shared" si="0"/>
        <v>315834</v>
      </c>
      <c r="L73" s="14"/>
      <c r="M73" s="16">
        <f>SUM(M66:M72)</f>
        <v>139837</v>
      </c>
      <c r="N73" s="14"/>
      <c r="O73" s="16">
        <f>SUM(O66:O72)</f>
        <v>174669</v>
      </c>
      <c r="P73" s="14"/>
      <c r="Q73" s="16">
        <f>SUM(Q66:Q72)</f>
        <v>1328</v>
      </c>
    </row>
    <row r="74" spans="1:17" s="3" customFormat="1" ht="13.5">
      <c r="A74" s="23"/>
      <c r="B74" s="2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s="3" customFormat="1" ht="13.5">
      <c r="A75" s="23" t="s">
        <v>46</v>
      </c>
      <c r="B75" s="23" t="s">
        <v>11</v>
      </c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s="3" customFormat="1" ht="13.5">
      <c r="A76" s="23" t="s">
        <v>25</v>
      </c>
      <c r="B76" s="23" t="s">
        <v>11</v>
      </c>
      <c r="C76" s="14">
        <v>0</v>
      </c>
      <c r="D76" s="14"/>
      <c r="E76" s="14">
        <v>4579</v>
      </c>
      <c r="F76" s="14"/>
      <c r="G76" s="14">
        <v>0</v>
      </c>
      <c r="H76" s="14"/>
      <c r="I76" s="14">
        <v>0</v>
      </c>
      <c r="J76" s="14"/>
      <c r="K76" s="14">
        <f t="shared" si="0"/>
        <v>4579</v>
      </c>
      <c r="L76" s="14"/>
      <c r="M76" s="14">
        <v>4361</v>
      </c>
      <c r="N76" s="14"/>
      <c r="O76" s="14">
        <v>0</v>
      </c>
      <c r="P76" s="14"/>
      <c r="Q76" s="14">
        <v>218</v>
      </c>
    </row>
    <row r="77" spans="1:17" s="3" customFormat="1" ht="13.5">
      <c r="A77" s="23" t="s">
        <v>68</v>
      </c>
      <c r="B77" s="23"/>
      <c r="C77" s="14">
        <v>0</v>
      </c>
      <c r="D77" s="14"/>
      <c r="E77" s="14">
        <v>6889</v>
      </c>
      <c r="F77" s="14"/>
      <c r="G77" s="14">
        <v>0</v>
      </c>
      <c r="H77" s="14"/>
      <c r="I77" s="14">
        <v>0</v>
      </c>
      <c r="J77" s="14"/>
      <c r="K77" s="14">
        <f t="shared" si="0"/>
        <v>6889</v>
      </c>
      <c r="L77" s="14"/>
      <c r="M77" s="14">
        <v>6561</v>
      </c>
      <c r="N77" s="14"/>
      <c r="O77" s="14">
        <v>0</v>
      </c>
      <c r="P77" s="14"/>
      <c r="Q77" s="14">
        <v>328</v>
      </c>
    </row>
    <row r="78" spans="1:17" s="3" customFormat="1" ht="13.5">
      <c r="A78" s="23" t="s">
        <v>26</v>
      </c>
      <c r="B78" s="23"/>
      <c r="C78" s="14">
        <v>0</v>
      </c>
      <c r="D78" s="14"/>
      <c r="E78" s="14">
        <v>2120</v>
      </c>
      <c r="F78" s="14"/>
      <c r="G78" s="14">
        <v>0</v>
      </c>
      <c r="H78" s="14"/>
      <c r="I78" s="14">
        <v>0</v>
      </c>
      <c r="J78" s="14"/>
      <c r="K78" s="14">
        <f t="shared" si="0"/>
        <v>2120</v>
      </c>
      <c r="L78" s="14"/>
      <c r="M78" s="14">
        <v>2019</v>
      </c>
      <c r="N78" s="14"/>
      <c r="O78" s="14">
        <v>0</v>
      </c>
      <c r="P78" s="14"/>
      <c r="Q78" s="14">
        <v>101</v>
      </c>
    </row>
    <row r="79" spans="1:17" s="3" customFormat="1" ht="13.5">
      <c r="A79" s="23" t="s">
        <v>53</v>
      </c>
      <c r="B79" s="23" t="s">
        <v>11</v>
      </c>
      <c r="C79" s="14">
        <v>0</v>
      </c>
      <c r="D79" s="14"/>
      <c r="E79" s="14">
        <v>0</v>
      </c>
      <c r="F79" s="14"/>
      <c r="G79" s="14">
        <v>2361</v>
      </c>
      <c r="H79" s="14"/>
      <c r="I79" s="14">
        <v>0</v>
      </c>
      <c r="J79" s="14"/>
      <c r="K79" s="14">
        <f t="shared" si="0"/>
        <v>2361</v>
      </c>
      <c r="L79" s="14"/>
      <c r="M79" s="14">
        <v>297</v>
      </c>
      <c r="N79" s="14"/>
      <c r="O79" s="14">
        <v>2064</v>
      </c>
      <c r="P79" s="14"/>
      <c r="Q79" s="14">
        <v>0</v>
      </c>
    </row>
    <row r="80" spans="1:17" s="3" customFormat="1" ht="13.5">
      <c r="A80" s="23" t="s">
        <v>27</v>
      </c>
      <c r="B80" s="23"/>
      <c r="C80" s="16">
        <v>0</v>
      </c>
      <c r="D80" s="14"/>
      <c r="E80" s="16">
        <v>5782</v>
      </c>
      <c r="F80" s="14"/>
      <c r="G80" s="16">
        <v>48217</v>
      </c>
      <c r="H80" s="14"/>
      <c r="I80" s="16">
        <v>0</v>
      </c>
      <c r="J80" s="14"/>
      <c r="K80" s="16">
        <f>IF(SUM(C80:I80)=SUM(M80:Q80),SUM(C80:I80),SUM(M80:Q80)-SUM(C80:I80))</f>
        <v>53999</v>
      </c>
      <c r="L80" s="14"/>
      <c r="M80" s="14">
        <v>53723</v>
      </c>
      <c r="N80" s="14"/>
      <c r="O80" s="14">
        <v>0</v>
      </c>
      <c r="P80" s="14"/>
      <c r="Q80" s="14">
        <f>1+275</f>
        <v>276</v>
      </c>
    </row>
    <row r="81" spans="1:17" s="3" customFormat="1" ht="13.5">
      <c r="A81" s="23"/>
      <c r="B81" s="23" t="s">
        <v>11</v>
      </c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31"/>
      <c r="N81" s="14"/>
      <c r="O81" s="31"/>
      <c r="P81" s="14"/>
      <c r="Q81" s="31"/>
    </row>
    <row r="82" spans="1:17" s="3" customFormat="1" ht="13.5">
      <c r="A82" s="23" t="s">
        <v>33</v>
      </c>
      <c r="B82" s="23" t="s">
        <v>11</v>
      </c>
      <c r="C82" s="16">
        <f>SUM(C76:C80)</f>
        <v>0</v>
      </c>
      <c r="D82" s="14"/>
      <c r="E82" s="16">
        <f>SUM(E76:E80)</f>
        <v>19370</v>
      </c>
      <c r="F82" s="14"/>
      <c r="G82" s="16">
        <f>SUM(G76:G80)</f>
        <v>50578</v>
      </c>
      <c r="H82" s="14"/>
      <c r="I82" s="16">
        <f>SUM(I76:I80)</f>
        <v>0</v>
      </c>
      <c r="J82" s="14"/>
      <c r="K82" s="16">
        <f t="shared" si="0"/>
        <v>69948</v>
      </c>
      <c r="L82" s="14"/>
      <c r="M82" s="16">
        <f>SUM(M76:M80)</f>
        <v>66961</v>
      </c>
      <c r="N82" s="14"/>
      <c r="O82" s="16">
        <f>SUM(O76:O80)</f>
        <v>2064</v>
      </c>
      <c r="P82" s="14"/>
      <c r="Q82" s="16">
        <f>SUM(Q76:Q80)</f>
        <v>923</v>
      </c>
    </row>
    <row r="83" spans="1:17" s="3" customFormat="1" ht="13.5">
      <c r="A83" s="23"/>
      <c r="B83" s="23" t="s">
        <v>11</v>
      </c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s="3" customFormat="1" ht="13.5">
      <c r="A84" s="23" t="s">
        <v>45</v>
      </c>
      <c r="B84" s="23" t="s">
        <v>11</v>
      </c>
      <c r="C84" s="15"/>
      <c r="D84" s="14"/>
      <c r="E84" s="15"/>
      <c r="F84" s="14"/>
      <c r="G84" s="15"/>
      <c r="H84" s="14"/>
      <c r="I84" s="15"/>
      <c r="J84" s="14"/>
      <c r="K84" s="14"/>
      <c r="L84" s="14"/>
      <c r="M84" s="15"/>
      <c r="N84" s="14"/>
      <c r="O84" s="15"/>
      <c r="P84" s="14"/>
      <c r="Q84" s="15"/>
    </row>
    <row r="85" spans="1:17" s="3" customFormat="1" ht="13.5">
      <c r="A85" s="23" t="s">
        <v>80</v>
      </c>
      <c r="B85" s="23"/>
      <c r="C85" s="15">
        <v>0</v>
      </c>
      <c r="D85" s="14"/>
      <c r="E85" s="15">
        <v>3913</v>
      </c>
      <c r="F85" s="14"/>
      <c r="G85" s="15">
        <v>0</v>
      </c>
      <c r="H85" s="14"/>
      <c r="I85" s="15">
        <v>0</v>
      </c>
      <c r="J85" s="14"/>
      <c r="K85" s="15">
        <f>IF(SUM(C85:I85)=SUM(M85:Q85),SUM(C85:I85),SUM(M85:Q85)-SUM(C85:I85))</f>
        <v>3913</v>
      </c>
      <c r="L85" s="14"/>
      <c r="M85" s="15">
        <v>3727</v>
      </c>
      <c r="N85" s="14"/>
      <c r="O85" s="15">
        <v>0</v>
      </c>
      <c r="P85" s="14"/>
      <c r="Q85" s="15">
        <v>186</v>
      </c>
    </row>
    <row r="86" spans="1:17" s="3" customFormat="1" ht="13.5">
      <c r="A86" s="23" t="s">
        <v>28</v>
      </c>
      <c r="B86" s="23"/>
      <c r="C86" s="15">
        <v>0</v>
      </c>
      <c r="D86" s="15"/>
      <c r="E86" s="15">
        <v>0</v>
      </c>
      <c r="F86" s="15"/>
      <c r="G86" s="15">
        <v>0</v>
      </c>
      <c r="H86" s="15"/>
      <c r="I86" s="15">
        <v>108463</v>
      </c>
      <c r="J86" s="15"/>
      <c r="K86" s="15">
        <f>IF(SUM(C86:I86)=SUM(M86:Q86),SUM(C86:I86),SUM(M86:Q86)-SUM(C86:I86))</f>
        <v>108463</v>
      </c>
      <c r="L86" s="15"/>
      <c r="M86" s="15">
        <v>0</v>
      </c>
      <c r="N86" s="15"/>
      <c r="O86" s="15">
        <v>108463</v>
      </c>
      <c r="P86" s="15"/>
      <c r="Q86" s="15">
        <v>0</v>
      </c>
    </row>
    <row r="87" spans="1:17" s="3" customFormat="1" ht="13.5">
      <c r="A87" s="23" t="s">
        <v>71</v>
      </c>
      <c r="B87" s="23"/>
      <c r="C87" s="15">
        <v>19064</v>
      </c>
      <c r="D87" s="15"/>
      <c r="E87" s="15">
        <v>0</v>
      </c>
      <c r="F87" s="15"/>
      <c r="G87" s="15">
        <v>0</v>
      </c>
      <c r="H87" s="15"/>
      <c r="I87" s="15">
        <v>0</v>
      </c>
      <c r="J87" s="15"/>
      <c r="K87" s="15">
        <f>IF(SUM(C87:I87)=SUM(M87:Q87),SUM(C87:I87),SUM(M87:Q87)-SUM(C87:I87))</f>
        <v>19064</v>
      </c>
      <c r="L87" s="15"/>
      <c r="M87" s="15">
        <v>1538</v>
      </c>
      <c r="N87" s="15"/>
      <c r="O87" s="15">
        <v>17526</v>
      </c>
      <c r="P87" s="15"/>
      <c r="Q87" s="15">
        <v>0</v>
      </c>
    </row>
    <row r="88" spans="1:17" s="3" customFormat="1" ht="13.5">
      <c r="A88" s="23" t="s">
        <v>81</v>
      </c>
      <c r="B88" s="23"/>
      <c r="C88" s="25">
        <v>0</v>
      </c>
      <c r="D88" s="15"/>
      <c r="E88" s="25">
        <v>0</v>
      </c>
      <c r="F88" s="15"/>
      <c r="G88" s="25">
        <v>1024</v>
      </c>
      <c r="H88" s="15"/>
      <c r="I88" s="25">
        <v>0</v>
      </c>
      <c r="J88" s="15"/>
      <c r="K88" s="25">
        <f>IF(SUM(C88:I88)=SUM(M88:Q88),SUM(C88:I88),SUM(M88:Q88)-SUM(C88:I88))</f>
        <v>1024</v>
      </c>
      <c r="L88" s="15"/>
      <c r="M88" s="25">
        <v>0</v>
      </c>
      <c r="N88" s="15"/>
      <c r="O88" s="25">
        <v>1024</v>
      </c>
      <c r="P88" s="15"/>
      <c r="Q88" s="25">
        <v>0</v>
      </c>
    </row>
    <row r="89" spans="1:17" s="3" customFormat="1" ht="13.5">
      <c r="A89" s="23"/>
      <c r="B89" s="2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s="3" customFormat="1" ht="13.5">
      <c r="A90" s="23" t="s">
        <v>34</v>
      </c>
      <c r="B90" s="23" t="s">
        <v>11</v>
      </c>
      <c r="C90" s="16">
        <f>SUM(C85:C88)</f>
        <v>19064</v>
      </c>
      <c r="D90" s="14"/>
      <c r="E90" s="16">
        <f>SUM(E85:E88)</f>
        <v>3913</v>
      </c>
      <c r="F90" s="14"/>
      <c r="G90" s="16">
        <f>SUM(G85:G88)</f>
        <v>1024</v>
      </c>
      <c r="H90" s="14"/>
      <c r="I90" s="16">
        <f>SUM(I85:I88)</f>
        <v>108463</v>
      </c>
      <c r="J90" s="14"/>
      <c r="K90" s="16">
        <f>IF(SUM(C90:I90)=SUM(M90:Q90),SUM(C90:I90),SUM(M90:Q90)-SUM(C90:I90))</f>
        <v>132464</v>
      </c>
      <c r="L90" s="14"/>
      <c r="M90" s="16">
        <f>SUM(M85:M88)</f>
        <v>5265</v>
      </c>
      <c r="N90" s="14"/>
      <c r="O90" s="16">
        <f>SUM(O85:O88)</f>
        <v>127013</v>
      </c>
      <c r="P90" s="14"/>
      <c r="Q90" s="16">
        <f>SUM(Q85:Q88)</f>
        <v>186</v>
      </c>
    </row>
    <row r="91" spans="1:17" s="3" customFormat="1" ht="13.5">
      <c r="A91" s="23"/>
      <c r="B91" s="23" t="s">
        <v>11</v>
      </c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s="3" customFormat="1" ht="13.5">
      <c r="A92" s="23" t="s">
        <v>47</v>
      </c>
      <c r="B92" s="23" t="s">
        <v>11</v>
      </c>
      <c r="C92" s="16">
        <v>31100</v>
      </c>
      <c r="D92" s="14"/>
      <c r="E92" s="16">
        <v>4048866</v>
      </c>
      <c r="F92" s="14"/>
      <c r="G92" s="16">
        <v>125077</v>
      </c>
      <c r="H92" s="14"/>
      <c r="I92" s="16">
        <v>0</v>
      </c>
      <c r="J92" s="14"/>
      <c r="K92" s="16">
        <f>IF(SUM(C92:I92)=SUM(M92:Q92),SUM(C92:I92),SUM(M92:Q92)-SUM(C92:I92))</f>
        <v>4205043</v>
      </c>
      <c r="L92" s="14"/>
      <c r="M92" s="16">
        <v>0</v>
      </c>
      <c r="N92" s="14"/>
      <c r="O92" s="16">
        <v>4197446</v>
      </c>
      <c r="P92" s="14"/>
      <c r="Q92" s="16">
        <v>7597</v>
      </c>
    </row>
    <row r="93" spans="1:17" s="3" customFormat="1" ht="13.5">
      <c r="A93" s="23"/>
      <c r="B93" s="23" t="s">
        <v>11</v>
      </c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s="3" customFormat="1" ht="13.5">
      <c r="A94" s="23" t="s">
        <v>69</v>
      </c>
      <c r="B94" s="23" t="s">
        <v>11</v>
      </c>
      <c r="C94" s="16">
        <f>SUM(C44+C55+C63+C73+C82+C90+C92+C50)</f>
        <v>755508</v>
      </c>
      <c r="D94" s="14"/>
      <c r="E94" s="16">
        <f>SUM(E44+E55+E63+E73+E82+E90+E92+E50)</f>
        <v>4125773</v>
      </c>
      <c r="F94" s="14"/>
      <c r="G94" s="16">
        <f>SUM(G44+G55+G63+G73+G82+G90+G92+G50)</f>
        <v>501834</v>
      </c>
      <c r="H94" s="14"/>
      <c r="I94" s="16">
        <f>SUM(I44+I55+I63+I73+I82+I90+I92+I50)</f>
        <v>1514534</v>
      </c>
      <c r="J94" s="14"/>
      <c r="K94" s="16">
        <f>IF(SUM(C94:I94)=SUM(M94:Q94),SUM(C94:I94),SUM(M94:Q94)-SUM(C94:I94))</f>
        <v>6897649</v>
      </c>
      <c r="L94" s="14"/>
      <c r="M94" s="16">
        <f>SUM(M44+M55+M63+M73+M82+M90+M92+M50)</f>
        <v>1550985</v>
      </c>
      <c r="N94" s="14"/>
      <c r="O94" s="16">
        <f>SUM(O44+O55+O63+O73+O82+O90+O92+O50)</f>
        <v>5329743</v>
      </c>
      <c r="P94" s="14"/>
      <c r="Q94" s="16">
        <f>SUM(Q44+Q55+Q63+Q73+Q82+Q90+Q92+Q50)</f>
        <v>16921</v>
      </c>
    </row>
    <row r="95" spans="1:17" s="3" customFormat="1" ht="13.5">
      <c r="A95" s="23"/>
      <c r="B95" s="23"/>
      <c r="C95" s="15"/>
      <c r="D95" s="14"/>
      <c r="E95" s="15"/>
      <c r="F95" s="14"/>
      <c r="G95" s="15"/>
      <c r="H95" s="14"/>
      <c r="I95" s="15"/>
      <c r="J95" s="14"/>
      <c r="K95" s="15"/>
      <c r="L95" s="14"/>
      <c r="M95" s="15"/>
      <c r="N95" s="14"/>
      <c r="O95" s="15"/>
      <c r="P95" s="14"/>
      <c r="Q95" s="15"/>
    </row>
    <row r="96" spans="1:17" s="3" customFormat="1" ht="13.5">
      <c r="A96" s="23" t="s">
        <v>55</v>
      </c>
      <c r="B96" s="23" t="s">
        <v>11</v>
      </c>
      <c r="C96" s="16">
        <f>C94</f>
        <v>755508</v>
      </c>
      <c r="D96" s="14"/>
      <c r="E96" s="16">
        <f>E94</f>
        <v>4125773</v>
      </c>
      <c r="F96" s="14"/>
      <c r="G96" s="16">
        <f>G94</f>
        <v>501834</v>
      </c>
      <c r="H96" s="14"/>
      <c r="I96" s="16">
        <f>I94</f>
        <v>1514534</v>
      </c>
      <c r="J96" s="14"/>
      <c r="K96" s="16">
        <f>IF(SUM(C96:I96)=SUM(M96:Q96),SUM(C96:I96),SUM(M96:Q96)-SUM(C96:I96))</f>
        <v>6897649</v>
      </c>
      <c r="L96" s="14"/>
      <c r="M96" s="16">
        <f>M94</f>
        <v>1550985</v>
      </c>
      <c r="N96" s="14"/>
      <c r="O96" s="16">
        <f>O94</f>
        <v>5329743</v>
      </c>
      <c r="P96" s="14"/>
      <c r="Q96" s="16">
        <f>Q94</f>
        <v>16921</v>
      </c>
    </row>
    <row r="97" spans="1:17" s="3" customFormat="1" ht="13.5">
      <c r="A97" s="23"/>
      <c r="B97" s="23" t="s">
        <v>11</v>
      </c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s="3" customFormat="1" ht="13.5">
      <c r="A98" s="23" t="s">
        <v>48</v>
      </c>
      <c r="B98" s="23" t="s">
        <v>11</v>
      </c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s="3" customFormat="1" ht="13.5">
      <c r="A99" s="23" t="s">
        <v>49</v>
      </c>
      <c r="B99" s="23" t="s">
        <v>11</v>
      </c>
      <c r="C99" s="15">
        <v>0</v>
      </c>
      <c r="D99" s="14"/>
      <c r="E99" s="15">
        <v>0</v>
      </c>
      <c r="F99" s="14"/>
      <c r="G99" s="15">
        <v>0</v>
      </c>
      <c r="H99" s="14"/>
      <c r="I99" s="15">
        <v>2166686</v>
      </c>
      <c r="J99" s="14"/>
      <c r="K99" s="14">
        <f>IF(SUM(C99:I99)=SUM(M99:Q99),SUM(C99:I99),SUM(M99:Q99)-SUM(C99:I99))</f>
        <v>2166686</v>
      </c>
      <c r="L99" s="15"/>
      <c r="M99" s="15">
        <f>278632+809613</f>
        <v>1088245</v>
      </c>
      <c r="N99" s="14"/>
      <c r="O99" s="15">
        <f>-278632+1357073</f>
        <v>1078441</v>
      </c>
      <c r="P99" s="14"/>
      <c r="Q99" s="15">
        <v>0</v>
      </c>
    </row>
    <row r="100" spans="1:17" s="3" customFormat="1" ht="13.5">
      <c r="A100" s="23" t="s">
        <v>76</v>
      </c>
      <c r="B100" s="23"/>
      <c r="C100" s="15"/>
      <c r="D100" s="14"/>
      <c r="E100" s="15"/>
      <c r="F100" s="14"/>
      <c r="G100" s="15"/>
      <c r="H100" s="14"/>
      <c r="I100" s="15"/>
      <c r="J100" s="14"/>
      <c r="K100" s="14"/>
      <c r="L100" s="15"/>
      <c r="M100" s="15"/>
      <c r="N100" s="14"/>
      <c r="O100" s="15"/>
      <c r="P100" s="14"/>
      <c r="Q100" s="15"/>
    </row>
    <row r="101" spans="1:17" s="3" customFormat="1" ht="13.5">
      <c r="A101" s="23" t="s">
        <v>77</v>
      </c>
      <c r="B101" s="23"/>
      <c r="C101" s="15">
        <v>0</v>
      </c>
      <c r="D101" s="14"/>
      <c r="E101" s="15">
        <v>0</v>
      </c>
      <c r="F101" s="14"/>
      <c r="G101" s="15">
        <v>0</v>
      </c>
      <c r="H101" s="14"/>
      <c r="I101" s="15">
        <v>302635</v>
      </c>
      <c r="J101" s="14"/>
      <c r="K101" s="14">
        <f>IF(SUM(C101:I101)=SUM(M101:Q101),SUM(C101:I101),SUM(M101:Q101)-SUM(C101:I101))</f>
        <v>302635</v>
      </c>
      <c r="L101" s="15"/>
      <c r="M101" s="15">
        <v>0</v>
      </c>
      <c r="N101" s="14"/>
      <c r="O101" s="15">
        <v>302635</v>
      </c>
      <c r="P101" s="14"/>
      <c r="Q101" s="15">
        <v>0</v>
      </c>
    </row>
    <row r="102" spans="1:17" s="4" customFormat="1" ht="13.5">
      <c r="A102" s="26" t="s">
        <v>75</v>
      </c>
      <c r="B102" s="26"/>
      <c r="C102" s="15"/>
      <c r="D102" s="15"/>
      <c r="E102" s="15"/>
      <c r="F102" s="15"/>
      <c r="G102" s="15"/>
      <c r="H102" s="15"/>
      <c r="I102" s="15"/>
      <c r="J102" s="15"/>
      <c r="K102" s="14"/>
      <c r="L102" s="15"/>
      <c r="M102" s="15"/>
      <c r="N102" s="15"/>
      <c r="O102" s="15"/>
      <c r="P102" s="15"/>
      <c r="Q102" s="15"/>
    </row>
    <row r="103" spans="1:17" s="3" customFormat="1" ht="13.5">
      <c r="A103" s="23" t="s">
        <v>54</v>
      </c>
      <c r="B103" s="23"/>
      <c r="C103" s="16">
        <v>0</v>
      </c>
      <c r="D103" s="14"/>
      <c r="E103" s="16">
        <v>0</v>
      </c>
      <c r="F103" s="14"/>
      <c r="G103" s="16">
        <v>0</v>
      </c>
      <c r="H103" s="14"/>
      <c r="I103" s="16">
        <v>26900</v>
      </c>
      <c r="J103" s="14"/>
      <c r="K103" s="16">
        <f>IF(SUM(C103:I103)=SUM(M103:Q103),SUM(C103:I103),SUM(M103:Q103)-SUM(C103:I103))</f>
        <v>26900</v>
      </c>
      <c r="L103" s="15"/>
      <c r="M103" s="16">
        <v>0</v>
      </c>
      <c r="N103" s="14"/>
      <c r="O103" s="16">
        <v>26900</v>
      </c>
      <c r="P103" s="14"/>
      <c r="Q103" s="16">
        <v>0</v>
      </c>
    </row>
    <row r="104" spans="1:17" s="3" customFormat="1" ht="13.5">
      <c r="A104" s="23"/>
      <c r="B104" s="23" t="s">
        <v>11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s="3" customFormat="1" ht="13.5">
      <c r="A105" s="23" t="s">
        <v>35</v>
      </c>
      <c r="B105" s="23" t="s">
        <v>11</v>
      </c>
      <c r="C105" s="16">
        <f>SUM(C99:C104)</f>
        <v>0</v>
      </c>
      <c r="D105" s="14"/>
      <c r="E105" s="16">
        <f>SUM(E99:E104)</f>
        <v>0</v>
      </c>
      <c r="F105" s="14"/>
      <c r="G105" s="16">
        <f>SUM(G99:G104)</f>
        <v>0</v>
      </c>
      <c r="H105" s="14"/>
      <c r="I105" s="16">
        <f>SUM(I99:I104)</f>
        <v>2496221</v>
      </c>
      <c r="J105" s="14"/>
      <c r="K105" s="16">
        <f>IF(SUM(C105:I105)=SUM(M105:Q105),SUM(C105:I105),SUM(M105:Q105)-SUM(C105:I105))</f>
        <v>2496221</v>
      </c>
      <c r="L105" s="14"/>
      <c r="M105" s="16">
        <f>SUM(M99:M104)</f>
        <v>1088245</v>
      </c>
      <c r="N105" s="14"/>
      <c r="O105" s="16">
        <f>SUM(O99:O104)</f>
        <v>1407976</v>
      </c>
      <c r="P105" s="14"/>
      <c r="Q105" s="16">
        <f>SUM(Q99:Q104)</f>
        <v>0</v>
      </c>
    </row>
    <row r="106" spans="1:17" s="3" customFormat="1" ht="13.5">
      <c r="A106" s="23"/>
      <c r="B106" s="23" t="s">
        <v>11</v>
      </c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s="3" customFormat="1" ht="14.25" thickBot="1">
      <c r="A107" s="23" t="s">
        <v>36</v>
      </c>
      <c r="B107" s="23" t="s">
        <v>11</v>
      </c>
      <c r="C107" s="27">
        <f>C96+C105</f>
        <v>755508</v>
      </c>
      <c r="D107" s="14"/>
      <c r="E107" s="27">
        <f>E96+E105</f>
        <v>4125773</v>
      </c>
      <c r="F107" s="14"/>
      <c r="G107" s="27">
        <f>G96+G105</f>
        <v>501834</v>
      </c>
      <c r="H107" s="14"/>
      <c r="I107" s="27">
        <f>I96+I105</f>
        <v>4010755</v>
      </c>
      <c r="J107" s="14"/>
      <c r="K107" s="29">
        <f>IF(SUM(C107:I107)=SUM(M107:Q107),SUM(C107:I107),SUM(M107:Q107)-SUM(C107:I107))</f>
        <v>9393870</v>
      </c>
      <c r="L107" s="14"/>
      <c r="M107" s="27">
        <f>M96+M105</f>
        <v>2639230</v>
      </c>
      <c r="N107" s="14"/>
      <c r="O107" s="27">
        <f>O96+O105</f>
        <v>6737719</v>
      </c>
      <c r="P107" s="14"/>
      <c r="Q107" s="27">
        <f>Q96+Q105</f>
        <v>16921</v>
      </c>
    </row>
    <row r="108" spans="1:17" ht="14.25" thickTop="1">
      <c r="A108" s="18"/>
      <c r="B108" s="18" t="s">
        <v>11</v>
      </c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</row>
    <row r="109" spans="3:17" ht="1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</row>
    <row r="110" spans="3:17" ht="1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</row>
    <row r="111" spans="3:17" ht="1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</row>
    <row r="112" spans="3:17" ht="1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</row>
    <row r="113" spans="3:17" ht="1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</row>
    <row r="114" spans="3:17" ht="1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</row>
    <row r="115" spans="3:17" ht="1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</row>
    <row r="116" spans="3:17" ht="1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</row>
    <row r="117" spans="3:17" ht="1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</row>
    <row r="118" spans="3:17" ht="1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</row>
    <row r="119" spans="3:17" ht="1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</row>
    <row r="120" spans="3:17" ht="1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</row>
    <row r="121" spans="3:17" ht="1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</row>
    <row r="122" spans="3:17" ht="1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</row>
    <row r="123" spans="3:17" ht="1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</row>
    <row r="124" spans="3:17" ht="1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</row>
    <row r="125" spans="3:17" ht="1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</row>
    <row r="126" spans="3:17" ht="1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</row>
    <row r="127" spans="3:17" ht="1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</row>
    <row r="128" spans="3:17" ht="1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</row>
    <row r="129" spans="3:17" ht="1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</row>
    <row r="130" spans="3:17" ht="1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3:17" ht="1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3:17" ht="1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3:17" ht="1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</row>
    <row r="134" spans="3:17" ht="1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</row>
    <row r="135" spans="3:17" ht="1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</row>
    <row r="136" spans="3:17" ht="1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</row>
    <row r="137" spans="3:17" ht="1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</row>
    <row r="138" spans="3:17" ht="1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</row>
    <row r="139" spans="3:17" ht="1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</row>
    <row r="140" spans="3:17" ht="1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</row>
    <row r="141" spans="3:17" ht="1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</row>
    <row r="142" spans="3:17" ht="1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</row>
    <row r="143" spans="3:17" ht="1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</row>
    <row r="144" spans="3:17" ht="1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</row>
    <row r="145" spans="3:17" ht="1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</row>
    <row r="146" spans="3:17" ht="1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</row>
    <row r="147" spans="3:17" ht="1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</row>
    <row r="148" spans="3:17" ht="1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</row>
    <row r="149" spans="3:17" ht="1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</row>
    <row r="150" spans="3:17" ht="1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</row>
    <row r="151" spans="3:17" ht="1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</row>
    <row r="152" spans="3:17" ht="1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</row>
    <row r="153" spans="3:17" ht="1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</row>
    <row r="154" spans="3:17" ht="1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</row>
    <row r="155" spans="3:17" ht="1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</row>
    <row r="156" spans="3:17" ht="1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</row>
    <row r="157" spans="3:17" ht="1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</row>
    <row r="158" spans="3:17" ht="1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</row>
    <row r="159" spans="3:17" ht="1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</row>
    <row r="160" spans="3:17" ht="1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3:17" ht="1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</row>
    <row r="162" spans="3:17" ht="1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</row>
    <row r="163" spans="3:17" ht="1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</row>
    <row r="164" spans="3:17" ht="1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</row>
    <row r="165" spans="3:17" ht="1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</row>
    <row r="166" spans="3:17" ht="1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</row>
    <row r="167" spans="3:17" ht="1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</row>
    <row r="168" spans="3:17" ht="1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</row>
    <row r="169" spans="3:17" ht="1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</row>
    <row r="170" spans="3:17" ht="1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</row>
    <row r="171" spans="3:17" ht="1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</row>
    <row r="172" spans="3:17" ht="1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</row>
    <row r="173" spans="3:17" ht="1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</row>
    <row r="174" spans="3:17" ht="1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</row>
    <row r="175" spans="3:17" ht="12"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</row>
    <row r="176" spans="3:17" ht="12"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</row>
    <row r="177" spans="3:17" ht="12"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</row>
    <row r="178" spans="3:17" ht="12"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</row>
    <row r="179" spans="3:17" ht="12"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</row>
  </sheetData>
  <sheetProtection/>
  <mergeCells count="5">
    <mergeCell ref="C4:G4"/>
    <mergeCell ref="C3:Q3"/>
    <mergeCell ref="C5:Q5"/>
    <mergeCell ref="C6:Q6"/>
    <mergeCell ref="A3:A7"/>
  </mergeCells>
  <conditionalFormatting sqref="A14:IV107">
    <cfRule type="expression" priority="1" dxfId="0" stopIfTrue="1">
      <formula>MOD(ROW(),2)=1</formula>
    </cfRule>
  </conditionalFormatting>
  <printOptions horizontalCentered="1"/>
  <pageMargins left="0.25" right="0.25" top="0.4" bottom="0.4" header="0.25" footer="0.25"/>
  <pageSetup fitToHeight="0" fitToWidth="1" horizontalDpi="300" verticalDpi="300" orientation="landscape" scale="88" r:id="rId2"/>
  <headerFooter alignWithMargins="0">
    <oddFooter>&amp;R&amp;"Goudy Old Style,Regular"Page &amp;P of &amp;N</oddFooter>
  </headerFooter>
  <rowBreaks count="2" manualBreakCount="2">
    <brk id="45" max="255" man="1"/>
    <brk id="7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</dc:title>
  <dc:subject>Current Restricted Expenditures</dc:subject>
  <dc:creator>Accounting Services</dc:creator>
  <cp:keywords>FY 97 Financial Statements</cp:keywords>
  <dc:description/>
  <cp:lastModifiedBy>fssadmin</cp:lastModifiedBy>
  <cp:lastPrinted>2013-09-25T16:32:54Z</cp:lastPrinted>
  <dcterms:created xsi:type="dcterms:W3CDTF">1999-07-27T20:04:03Z</dcterms:created>
  <dcterms:modified xsi:type="dcterms:W3CDTF">2013-10-21T21:30:07Z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1660377656</vt:i4>
  </property>
  <property fmtid="{D5CDD505-2E9C-101B-9397-08002B2CF9AE}" pid="3" name="_EmailSubject">
    <vt:lpwstr>LSUA Analysis C-2B1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712055042</vt:i4>
  </property>
  <property fmtid="{D5CDD505-2E9C-101B-9397-08002B2CF9AE}" pid="7" name="_ReviewingToolsShownOnce">
    <vt:lpwstr/>
  </property>
</Properties>
</file>