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c2a penn" sheetId="1" r:id="rId1"/>
  </sheets>
  <definedNames>
    <definedName name="\D">'c2a penn'!#REF!</definedName>
    <definedName name="\P">'c2a penn'!#REF!</definedName>
    <definedName name="DASH">'c2a penn'!#REF!</definedName>
    <definedName name="H_1">'c2a penn'!$A$3:$O$12</definedName>
    <definedName name="P_1">'c2a penn'!$A$13:$O$152</definedName>
    <definedName name="PAM">'c2a penn'!#REF!</definedName>
    <definedName name="_xlnm.Print_Area" localSheetId="0">'c2a penn'!$A$13:$O$152</definedName>
    <definedName name="_xlnm.Print_Titles" localSheetId="0">'c2a penn'!$1:$12</definedName>
    <definedName name="Print_Titles_MI">'c2a penn'!$3:$12</definedName>
    <definedName name="TEST">'c2a penn'!$A$13:$O$13</definedName>
  </definedNames>
  <calcPr fullCalcOnLoad="1"/>
</workbook>
</file>

<file path=xl/sharedStrings.xml><?xml version="1.0" encoding="utf-8"?>
<sst xmlns="http://schemas.openxmlformats.org/spreadsheetml/2006/main" count="254" uniqueCount="125">
  <si>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</si>
  <si>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</si>
  <si>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</si>
  <si>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</si>
  <si>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</si>
  <si>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</si>
  <si>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</si>
  <si>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</si>
  <si>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</si>
  <si>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</si>
  <si>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</t>
  </si>
  <si>
    <t xml:space="preserve"> Educational and general:</t>
  </si>
  <si>
    <t xml:space="preserve"> Research--</t>
  </si>
  <si>
    <t xml:space="preserve"> Public service--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</si>
  <si>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</si>
  <si>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</si>
  <si>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</si>
  <si>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</si>
  <si>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Associate Executive Director for basic research</t>
  </si>
  <si>
    <t xml:space="preserve">     Adipose tissue signaling </t>
  </si>
  <si>
    <t xml:space="preserve">     Autonomic neuroscience laboratory</t>
  </si>
  <si>
    <t xml:space="preserve">     DNA damage and repair</t>
  </si>
  <si>
    <t xml:space="preserve">     Experimental obesity lab</t>
  </si>
  <si>
    <t xml:space="preserve">     Human genomics </t>
  </si>
  <si>
    <t xml:space="preserve">     Molecular genetics</t>
  </si>
  <si>
    <t xml:space="preserve">     Neurobiology</t>
  </si>
  <si>
    <t xml:space="preserve">     Neuroscience</t>
  </si>
  <si>
    <t xml:space="preserve">     Neurosignaling</t>
  </si>
  <si>
    <t xml:space="preserve">     Nutritional neurobiology</t>
  </si>
  <si>
    <t xml:space="preserve">     Reproductive biology laboratory</t>
  </si>
  <si>
    <t xml:space="preserve">     Taste genetics</t>
  </si>
  <si>
    <t xml:space="preserve">        Total basic research</t>
  </si>
  <si>
    <t xml:space="preserve">   Clinical research-</t>
  </si>
  <si>
    <t xml:space="preserve">     Behavioral medicine</t>
  </si>
  <si>
    <t xml:space="preserve">     Body composition laboratory</t>
  </si>
  <si>
    <t xml:space="preserve">     Clinical research</t>
  </si>
  <si>
    <t xml:space="preserve">     Gender and smoking behavior</t>
  </si>
  <si>
    <t xml:space="preserve">     Health and behavior</t>
  </si>
  <si>
    <t xml:space="preserve">     Human physiology</t>
  </si>
  <si>
    <t xml:space="preserve">     In-patient unit</t>
  </si>
  <si>
    <t xml:space="preserve">     Mass spectrometry</t>
  </si>
  <si>
    <t xml:space="preserve">     Metabolic chambers</t>
  </si>
  <si>
    <t xml:space="preserve">     MRS laboratory</t>
  </si>
  <si>
    <t xml:space="preserve">     Nutrition and chronic disease</t>
  </si>
  <si>
    <t xml:space="preserve">     Outpatient clinic</t>
  </si>
  <si>
    <t xml:space="preserve">        Total clinical research</t>
  </si>
  <si>
    <t xml:space="preserve">          Total research</t>
  </si>
  <si>
    <t xml:space="preserve">     Division of education</t>
  </si>
  <si>
    <t xml:space="preserve">          Total public service</t>
  </si>
  <si>
    <t xml:space="preserve">   Basic research support-</t>
  </si>
  <si>
    <t xml:space="preserve">     Cell culture core</t>
  </si>
  <si>
    <t xml:space="preserve">     Comparative biology core</t>
  </si>
  <si>
    <t xml:space="preserve">     Comparative metabolic core</t>
  </si>
  <si>
    <t xml:space="preserve">     Genomics core</t>
  </si>
  <si>
    <t xml:space="preserve">     Proteomics core</t>
  </si>
  <si>
    <t xml:space="preserve">     Transgenics core</t>
  </si>
  <si>
    <t xml:space="preserve">        Total basic research support</t>
  </si>
  <si>
    <t xml:space="preserve">   Clinical research support-</t>
  </si>
  <si>
    <t xml:space="preserve">     Associate Executive Director for clinical research</t>
  </si>
  <si>
    <t xml:space="preserve">     Biostatistics and data management core</t>
  </si>
  <si>
    <t xml:space="preserve">     Clinical chemistry core</t>
  </si>
  <si>
    <t xml:space="preserve">     Dietary assessment and food analysis core</t>
  </si>
  <si>
    <t xml:space="preserve">     Metabolic kitchen core</t>
  </si>
  <si>
    <t xml:space="preserve">        Total clinical research support</t>
  </si>
  <si>
    <t xml:space="preserve">          Total academic support</t>
  </si>
  <si>
    <t xml:space="preserve">     Executive Director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</si>
  <si>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</si>
  <si>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</si>
  <si>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</si>
  <si>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</si>
  <si>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   Subtotal institutional support</t>
  </si>
  <si>
    <t xml:space="preserve">          Total institutional support </t>
  </si>
  <si>
    <t xml:space="preserve">     Administration</t>
  </si>
  <si>
    <t xml:space="preserve">     Building operations</t>
  </si>
  <si>
    <t xml:space="preserve">     Grounds</t>
  </si>
  <si>
    <t xml:space="preserve">     Other</t>
  </si>
  <si>
    <t xml:space="preserve">     Security </t>
  </si>
  <si>
    <t xml:space="preserve">     Utilities</t>
  </si>
  <si>
    <t xml:space="preserve">          Total operation and maintenance of plant</t>
  </si>
  <si>
    <t xml:space="preserve">     Nutritional neuroscience and aging</t>
  </si>
  <si>
    <t xml:space="preserve">     Preventive medicine</t>
  </si>
  <si>
    <t xml:space="preserve">     Cell biology imaging core</t>
  </si>
  <si>
    <t xml:space="preserve">     Exercise testing</t>
  </si>
  <si>
    <t xml:space="preserve">     Research kitchen core</t>
  </si>
  <si>
    <t xml:space="preserve">     Custodial</t>
  </si>
  <si>
    <t xml:space="preserve">     Insurance </t>
  </si>
  <si>
    <t xml:space="preserve">     Recruiting core</t>
  </si>
  <si>
    <t xml:space="preserve">            Total educational and general expenditures</t>
  </si>
  <si>
    <t xml:space="preserve">     Diabetes</t>
  </si>
  <si>
    <t xml:space="preserve">     Transgenics</t>
  </si>
  <si>
    <t xml:space="preserve">     Social epidemiology</t>
  </si>
  <si>
    <t xml:space="preserve">     Associate Executive Director for population science</t>
  </si>
  <si>
    <t xml:space="preserve">     Protein structural biology</t>
  </si>
  <si>
    <t xml:space="preserve">     Stem cell laboratory</t>
  </si>
  <si>
    <t xml:space="preserve">     Maternal biology</t>
  </si>
  <si>
    <t xml:space="preserve">     Ubiquitin lab</t>
  </si>
  <si>
    <t xml:space="preserve">   Library</t>
  </si>
  <si>
    <t>ANALYSIS C-2A</t>
  </si>
  <si>
    <t>Current Unrestricted Fund Expenditures</t>
  </si>
  <si>
    <t xml:space="preserve">     Antioxidant and gene regulation laboratory</t>
  </si>
  <si>
    <t xml:space="preserve">     Viruses and obesity</t>
  </si>
  <si>
    <t xml:space="preserve">     Walking behavior</t>
  </si>
  <si>
    <t xml:space="preserve">     Regulation gene expression</t>
  </si>
  <si>
    <t xml:space="preserve">     Ingestive behavior</t>
  </si>
  <si>
    <t xml:space="preserve">        Total population science</t>
  </si>
  <si>
    <t>Population science-</t>
  </si>
  <si>
    <t xml:space="preserve">     Nutrition and neural signaling</t>
  </si>
  <si>
    <t xml:space="preserve">     Dietary assessment and food analysis</t>
  </si>
  <si>
    <t xml:space="preserve">            Total expenditures and transfers</t>
  </si>
  <si>
    <t xml:space="preserve">     Leptin signaling</t>
  </si>
  <si>
    <t xml:space="preserve">     Oxidative stress and disease</t>
  </si>
  <si>
    <t xml:space="preserve">  Nonmandatory transfers for--</t>
  </si>
  <si>
    <t xml:space="preserve">      Capital improvements</t>
  </si>
  <si>
    <t xml:space="preserve">          Total transfers</t>
  </si>
  <si>
    <t>For the year ended June 30, 2012</t>
  </si>
  <si>
    <t xml:space="preserve">     Adipocyte</t>
  </si>
  <si>
    <t xml:space="preserve">     Proteomics</t>
  </si>
  <si>
    <t xml:space="preserve">     Stem cell</t>
  </si>
  <si>
    <t xml:space="preserve">     Behavioral Medicine</t>
  </si>
  <si>
    <t xml:space="preserve">     PBRC residence service center</t>
  </si>
  <si>
    <t xml:space="preserve">     Reproductive endocrinology and women's health</t>
  </si>
  <si>
    <t xml:space="preserve">     Sleep lab</t>
  </si>
  <si>
    <t xml:space="preserve">     Associate Executive Director for administration</t>
  </si>
  <si>
    <t xml:space="preserve">     Allocation from System </t>
  </si>
  <si>
    <t xml:space="preserve">     Allocation from LSU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</si>
</sst>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h:mm:ss\ AM/PM"/>
    <numFmt numFmtId="169" formatCode="[$-409]dddd\,\ mmmm\ dd\,\ yyyy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7" fontId="6" fillId="0" borderId="15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4" applyNumberFormat="1" applyFont="1" applyFill="1" applyAlignment="1" applyProtection="1">
      <alignment vertical="center"/>
      <protection/>
    </xf>
    <xf numFmtId="43" fontId="6" fillId="0" borderId="0" xfId="42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>
      <alignment vertical="center"/>
    </xf>
    <xf numFmtId="41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0" xfId="42" applyNumberFormat="1" applyFont="1" applyFill="1" applyBorder="1" applyAlignment="1">
      <alignment vertical="center"/>
    </xf>
    <xf numFmtId="165" fontId="6" fillId="0" borderId="0" xfId="44" applyNumberFormat="1" applyFont="1" applyFill="1" applyAlignment="1" applyProtection="1">
      <alignment vertical="center"/>
      <protection/>
    </xf>
    <xf numFmtId="37" fontId="7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1F4F9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2000250</xdr:colOff>
      <xdr:row>5</xdr:row>
      <xdr:rowOff>200025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2000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66"/>
  <sheetViews>
    <sheetView showGridLines="0" tabSelected="1" defaultGridColor="0" colorId="22" workbookViewId="0" topLeftCell="A103">
      <selection activeCell="A130" sqref="A130"/>
    </sheetView>
  </sheetViews>
  <sheetFormatPr defaultColWidth="9.140625" defaultRowHeight="12"/>
  <cols>
    <col min="1" max="1" width="48.14062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1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1.57421875" style="1" customWidth="1"/>
    <col min="17" max="17" width="8.57421875" style="1" customWidth="1"/>
    <col min="18" max="18" width="5.57421875" style="1" customWidth="1"/>
    <col min="19" max="19" width="8.57421875" style="1" customWidth="1"/>
    <col min="20" max="20" width="3.57421875" style="1" customWidth="1"/>
    <col min="21" max="16384" width="9.00390625" style="1" customWidth="1"/>
  </cols>
  <sheetData>
    <row r="1" spans="1:256" s="4" customFormat="1" ht="11.2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5" customFormat="1" ht="10.5" customHeight="1">
      <c r="A2" s="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5" customFormat="1" ht="16.5">
      <c r="A3" s="39"/>
      <c r="B3" s="8"/>
      <c r="C3" s="38" t="s">
        <v>97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5" customFormat="1" ht="8.25" customHeight="1">
      <c r="A4" s="39"/>
      <c r="B4" s="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5" customFormat="1" ht="16.5">
      <c r="A5" s="39"/>
      <c r="B5" s="9"/>
      <c r="C5" s="38" t="s">
        <v>98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5" customFormat="1" ht="16.5">
      <c r="A6" s="39"/>
      <c r="B6" s="8"/>
      <c r="C6" s="38" t="s">
        <v>114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5" customFormat="1" ht="10.5" customHeigh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4" customFormat="1" ht="11.25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" customFormat="1" ht="1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19" s="30" customFormat="1" ht="13.5">
      <c r="A10" s="15"/>
      <c r="B10" s="15"/>
      <c r="C10" s="15"/>
      <c r="D10" s="15"/>
      <c r="E10" s="15"/>
      <c r="F10" s="15"/>
      <c r="G10" s="15"/>
      <c r="H10" s="15"/>
      <c r="I10" s="27" t="s">
        <v>0</v>
      </c>
      <c r="J10" s="15"/>
      <c r="K10" s="15"/>
      <c r="L10" s="15"/>
      <c r="M10" s="27" t="s">
        <v>1</v>
      </c>
      <c r="N10" s="15"/>
      <c r="O10" s="15"/>
      <c r="P10" s="15"/>
      <c r="Q10" s="15"/>
      <c r="R10" s="15"/>
      <c r="S10" s="15"/>
    </row>
    <row r="11" spans="1:19" s="30" customFormat="1" ht="12.75" customHeight="1">
      <c r="A11" s="15"/>
      <c r="B11" s="15"/>
      <c r="C11" s="28" t="s">
        <v>2</v>
      </c>
      <c r="D11" s="29"/>
      <c r="E11" s="28" t="s">
        <v>3</v>
      </c>
      <c r="F11" s="29"/>
      <c r="G11" s="28" t="s">
        <v>4</v>
      </c>
      <c r="H11" s="29"/>
      <c r="I11" s="28" t="s">
        <v>5</v>
      </c>
      <c r="J11" s="29"/>
      <c r="K11" s="28" t="s">
        <v>6</v>
      </c>
      <c r="L11" s="29"/>
      <c r="M11" s="28" t="s">
        <v>7</v>
      </c>
      <c r="N11" s="29"/>
      <c r="O11" s="28" t="s">
        <v>8</v>
      </c>
      <c r="P11" s="15"/>
      <c r="Q11" s="15"/>
      <c r="R11" s="15"/>
      <c r="S11" s="15"/>
    </row>
    <row r="12" spans="1:19" s="19" customFormat="1" ht="13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9" customFormat="1" ht="13.5" customHeight="1">
      <c r="A13" s="16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19" customFormat="1" ht="13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19" customFormat="1" ht="13.5" customHeight="1">
      <c r="A15" s="16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19" customFormat="1" ht="13.5" customHeight="1">
      <c r="A16" s="16" t="s">
        <v>17</v>
      </c>
      <c r="B16" s="17" t="s">
        <v>9</v>
      </c>
      <c r="C16" s="16"/>
      <c r="D16" s="16"/>
      <c r="E16" s="16" t="s">
        <v>9</v>
      </c>
      <c r="F16" s="16" t="s">
        <v>9</v>
      </c>
      <c r="G16" s="16" t="s">
        <v>9</v>
      </c>
      <c r="H16" s="16" t="s">
        <v>9</v>
      </c>
      <c r="I16" s="16" t="s">
        <v>9</v>
      </c>
      <c r="J16" s="16" t="s">
        <v>9</v>
      </c>
      <c r="K16" s="16" t="s">
        <v>9</v>
      </c>
      <c r="L16" s="16" t="s">
        <v>9</v>
      </c>
      <c r="M16" s="16" t="s">
        <v>9</v>
      </c>
      <c r="N16" s="16" t="s">
        <v>9</v>
      </c>
      <c r="O16" s="16" t="s">
        <v>9</v>
      </c>
      <c r="P16" s="16"/>
      <c r="Q16" s="16"/>
      <c r="R16" s="16"/>
      <c r="S16" s="16"/>
    </row>
    <row r="17" spans="1:19" s="19" customFormat="1" ht="13.5" customHeight="1">
      <c r="A17" s="16" t="s">
        <v>18</v>
      </c>
      <c r="B17" s="17"/>
      <c r="C17" s="31">
        <f aca="true" t="shared" si="0" ref="C17:C44">SUM(E17:O17)</f>
        <v>330579</v>
      </c>
      <c r="D17" s="31"/>
      <c r="E17" s="31">
        <v>176578</v>
      </c>
      <c r="F17" s="31"/>
      <c r="G17" s="31">
        <v>25696</v>
      </c>
      <c r="H17" s="31"/>
      <c r="I17" s="31">
        <v>87825</v>
      </c>
      <c r="J17" s="31"/>
      <c r="K17" s="31">
        <v>1158</v>
      </c>
      <c r="L17" s="31"/>
      <c r="M17" s="31">
        <v>39322</v>
      </c>
      <c r="N17" s="31"/>
      <c r="O17" s="31">
        <v>0</v>
      </c>
      <c r="P17" s="16"/>
      <c r="Q17" s="16"/>
      <c r="R17" s="16"/>
      <c r="S17" s="16"/>
    </row>
    <row r="18" spans="1:19" s="19" customFormat="1" ht="13.5" customHeight="1">
      <c r="A18" s="16" t="s">
        <v>115</v>
      </c>
      <c r="B18" s="17"/>
      <c r="C18" s="16">
        <f>SUM(E18:O18)</f>
        <v>13794</v>
      </c>
      <c r="D18" s="16"/>
      <c r="E18" s="16">
        <v>8211</v>
      </c>
      <c r="F18" s="16"/>
      <c r="G18" s="16">
        <v>0</v>
      </c>
      <c r="H18" s="16"/>
      <c r="I18" s="16">
        <v>3565</v>
      </c>
      <c r="J18" s="16"/>
      <c r="K18" s="16">
        <v>0</v>
      </c>
      <c r="L18" s="16"/>
      <c r="M18" s="16">
        <v>2018</v>
      </c>
      <c r="N18" s="16"/>
      <c r="O18" s="16">
        <v>0</v>
      </c>
      <c r="P18" s="16"/>
      <c r="Q18" s="16"/>
      <c r="R18" s="16"/>
      <c r="S18" s="16"/>
    </row>
    <row r="19" spans="1:19" s="19" customFormat="1" ht="13.5" customHeight="1">
      <c r="A19" s="16" t="s">
        <v>19</v>
      </c>
      <c r="B19" s="17"/>
      <c r="C19" s="16">
        <f t="shared" si="0"/>
        <v>136407</v>
      </c>
      <c r="D19" s="16"/>
      <c r="E19" s="16">
        <v>41829</v>
      </c>
      <c r="F19" s="16"/>
      <c r="G19" s="16">
        <v>30617</v>
      </c>
      <c r="H19" s="16"/>
      <c r="I19" s="16">
        <v>18049</v>
      </c>
      <c r="J19" s="16"/>
      <c r="K19" s="16">
        <v>437</v>
      </c>
      <c r="L19" s="16"/>
      <c r="M19" s="16">
        <v>45475</v>
      </c>
      <c r="N19" s="16"/>
      <c r="O19" s="16">
        <v>0</v>
      </c>
      <c r="P19" s="16"/>
      <c r="Q19" s="16"/>
      <c r="R19" s="16"/>
      <c r="S19" s="16"/>
    </row>
    <row r="20" spans="1:19" s="19" customFormat="1" ht="13.5" customHeight="1">
      <c r="A20" s="16" t="s">
        <v>99</v>
      </c>
      <c r="B20" s="17"/>
      <c r="C20" s="16">
        <f t="shared" si="0"/>
        <v>143630</v>
      </c>
      <c r="D20" s="16"/>
      <c r="E20" s="16">
        <v>48164</v>
      </c>
      <c r="F20" s="16"/>
      <c r="G20" s="16">
        <v>0</v>
      </c>
      <c r="H20" s="16"/>
      <c r="I20" s="16">
        <v>20912</v>
      </c>
      <c r="J20" s="16"/>
      <c r="K20" s="16">
        <v>7088</v>
      </c>
      <c r="L20" s="16"/>
      <c r="M20" s="16">
        <v>60234</v>
      </c>
      <c r="N20" s="16"/>
      <c r="O20" s="16">
        <v>7232</v>
      </c>
      <c r="P20" s="16"/>
      <c r="Q20" s="16"/>
      <c r="R20" s="16"/>
      <c r="S20" s="16"/>
    </row>
    <row r="21" spans="1:19" s="19" customFormat="1" ht="13.5" customHeight="1">
      <c r="A21" s="16" t="s">
        <v>20</v>
      </c>
      <c r="B21" s="17"/>
      <c r="C21" s="16">
        <f t="shared" si="0"/>
        <v>38139</v>
      </c>
      <c r="D21" s="16"/>
      <c r="E21" s="16">
        <v>15840</v>
      </c>
      <c r="F21" s="16"/>
      <c r="G21" s="16">
        <v>0</v>
      </c>
      <c r="H21" s="16"/>
      <c r="I21" s="16">
        <v>6878</v>
      </c>
      <c r="J21" s="16"/>
      <c r="K21" s="16">
        <v>436</v>
      </c>
      <c r="L21" s="16"/>
      <c r="M21" s="16">
        <v>14985</v>
      </c>
      <c r="N21" s="16"/>
      <c r="O21" s="16">
        <v>0</v>
      </c>
      <c r="P21" s="16"/>
      <c r="Q21" s="16"/>
      <c r="R21" s="16"/>
      <c r="S21" s="16"/>
    </row>
    <row r="22" spans="1:19" s="19" customFormat="1" ht="13.5" customHeight="1">
      <c r="A22" s="25" t="s">
        <v>88</v>
      </c>
      <c r="B22" s="17"/>
      <c r="C22" s="16">
        <f t="shared" si="0"/>
        <v>161828</v>
      </c>
      <c r="D22" s="16"/>
      <c r="E22" s="16">
        <v>111116</v>
      </c>
      <c r="F22" s="16"/>
      <c r="G22" s="16">
        <v>0</v>
      </c>
      <c r="H22" s="16"/>
      <c r="I22" s="16">
        <v>48246</v>
      </c>
      <c r="J22" s="16"/>
      <c r="K22" s="16">
        <v>0</v>
      </c>
      <c r="L22" s="16"/>
      <c r="M22" s="16">
        <v>2466</v>
      </c>
      <c r="N22" s="16"/>
      <c r="O22" s="16">
        <v>0</v>
      </c>
      <c r="P22" s="16"/>
      <c r="Q22" s="16"/>
      <c r="R22" s="16"/>
      <c r="S22" s="16"/>
    </row>
    <row r="23" spans="1:19" s="19" customFormat="1" ht="13.5" customHeight="1">
      <c r="A23" s="16" t="s">
        <v>21</v>
      </c>
      <c r="B23" s="17" t="s">
        <v>9</v>
      </c>
      <c r="C23" s="16">
        <f t="shared" si="0"/>
        <v>2</v>
      </c>
      <c r="D23" s="16"/>
      <c r="E23" s="16">
        <v>0</v>
      </c>
      <c r="F23" s="16"/>
      <c r="G23" s="16">
        <v>0</v>
      </c>
      <c r="H23" s="16"/>
      <c r="I23" s="16">
        <v>0</v>
      </c>
      <c r="J23" s="16"/>
      <c r="K23" s="16">
        <v>0</v>
      </c>
      <c r="L23" s="16"/>
      <c r="M23" s="16">
        <v>2</v>
      </c>
      <c r="N23" s="16"/>
      <c r="O23" s="16">
        <v>0</v>
      </c>
      <c r="P23" s="16"/>
      <c r="Q23" s="16"/>
      <c r="R23" s="16"/>
      <c r="S23" s="16"/>
    </row>
    <row r="24" spans="1:19" s="19" customFormat="1" ht="13.5" customHeight="1">
      <c r="A24" s="16" t="s">
        <v>22</v>
      </c>
      <c r="B24" s="17" t="s">
        <v>9</v>
      </c>
      <c r="C24" s="16">
        <f t="shared" si="0"/>
        <v>36101</v>
      </c>
      <c r="D24" s="16"/>
      <c r="E24" s="16">
        <v>25000</v>
      </c>
      <c r="F24" s="16"/>
      <c r="G24" s="16">
        <v>0</v>
      </c>
      <c r="H24" s="16"/>
      <c r="I24" s="16">
        <v>10855</v>
      </c>
      <c r="J24" s="16"/>
      <c r="K24" s="16">
        <v>0</v>
      </c>
      <c r="L24" s="16"/>
      <c r="M24" s="16">
        <v>246</v>
      </c>
      <c r="N24" s="16"/>
      <c r="O24" s="16">
        <v>0</v>
      </c>
      <c r="P24" s="16"/>
      <c r="Q24" s="16"/>
      <c r="R24" s="16"/>
      <c r="S24" s="16"/>
    </row>
    <row r="25" spans="1:19" s="19" customFormat="1" ht="13.5" customHeight="1">
      <c r="A25" s="16" t="s">
        <v>23</v>
      </c>
      <c r="B25" s="17" t="s">
        <v>9</v>
      </c>
      <c r="C25" s="16">
        <f t="shared" si="0"/>
        <v>571011</v>
      </c>
      <c r="D25" s="16"/>
      <c r="E25" s="16">
        <v>379583</v>
      </c>
      <c r="F25" s="16"/>
      <c r="G25" s="16">
        <v>-129</v>
      </c>
      <c r="H25" s="16"/>
      <c r="I25" s="16">
        <v>164755</v>
      </c>
      <c r="J25" s="16"/>
      <c r="K25" s="16">
        <v>10150</v>
      </c>
      <c r="L25" s="16"/>
      <c r="M25" s="16">
        <v>16652</v>
      </c>
      <c r="N25" s="16"/>
      <c r="O25" s="16">
        <v>0</v>
      </c>
      <c r="P25" s="16"/>
      <c r="Q25" s="16"/>
      <c r="R25" s="16"/>
      <c r="S25" s="16"/>
    </row>
    <row r="26" spans="1:19" s="19" customFormat="1" ht="13.5" customHeight="1">
      <c r="A26" s="16" t="s">
        <v>109</v>
      </c>
      <c r="B26" s="17"/>
      <c r="C26" s="16">
        <f t="shared" si="0"/>
        <v>46032</v>
      </c>
      <c r="D26" s="16"/>
      <c r="E26" s="16">
        <v>24017</v>
      </c>
      <c r="F26" s="16"/>
      <c r="G26" s="16">
        <v>10974</v>
      </c>
      <c r="H26" s="16"/>
      <c r="I26" s="16">
        <v>6231</v>
      </c>
      <c r="J26" s="16"/>
      <c r="K26" s="16">
        <v>0</v>
      </c>
      <c r="L26" s="16"/>
      <c r="M26" s="16">
        <v>4810</v>
      </c>
      <c r="N26" s="16"/>
      <c r="O26" s="16">
        <v>0</v>
      </c>
      <c r="P26" s="16"/>
      <c r="Q26" s="16"/>
      <c r="R26" s="16"/>
      <c r="S26" s="16"/>
    </row>
    <row r="27" spans="1:19" s="19" customFormat="1" ht="13.5" customHeight="1">
      <c r="A27" s="16" t="s">
        <v>94</v>
      </c>
      <c r="B27" s="17"/>
      <c r="C27" s="16">
        <f t="shared" si="0"/>
        <v>274195</v>
      </c>
      <c r="D27" s="16"/>
      <c r="E27" s="16">
        <v>155202</v>
      </c>
      <c r="F27" s="16"/>
      <c r="G27" s="16">
        <v>0</v>
      </c>
      <c r="H27" s="16"/>
      <c r="I27" s="16">
        <v>67387</v>
      </c>
      <c r="J27" s="16"/>
      <c r="K27" s="16">
        <v>4137</v>
      </c>
      <c r="L27" s="16"/>
      <c r="M27" s="16">
        <v>47469</v>
      </c>
      <c r="N27" s="16"/>
      <c r="O27" s="16">
        <v>0</v>
      </c>
      <c r="P27" s="16"/>
      <c r="Q27" s="16"/>
      <c r="R27" s="16"/>
      <c r="S27" s="16"/>
    </row>
    <row r="28" spans="1:19" s="19" customFormat="1" ht="13.5" customHeight="1">
      <c r="A28" s="16" t="s">
        <v>24</v>
      </c>
      <c r="B28" s="17" t="s">
        <v>9</v>
      </c>
      <c r="C28" s="16">
        <f t="shared" si="0"/>
        <v>93</v>
      </c>
      <c r="D28" s="16"/>
      <c r="E28" s="16">
        <v>0</v>
      </c>
      <c r="F28" s="16"/>
      <c r="G28" s="16">
        <v>0</v>
      </c>
      <c r="H28" s="16"/>
      <c r="I28" s="16">
        <v>0</v>
      </c>
      <c r="J28" s="16"/>
      <c r="K28" s="16">
        <v>0</v>
      </c>
      <c r="L28" s="16"/>
      <c r="M28" s="16">
        <v>93</v>
      </c>
      <c r="N28" s="16"/>
      <c r="O28" s="16">
        <v>0</v>
      </c>
      <c r="P28" s="16"/>
      <c r="Q28" s="16"/>
      <c r="R28" s="16"/>
      <c r="S28" s="16"/>
    </row>
    <row r="29" spans="1:19" s="19" customFormat="1" ht="13.5" customHeight="1">
      <c r="A29" s="16" t="s">
        <v>25</v>
      </c>
      <c r="B29" s="17" t="s">
        <v>9</v>
      </c>
      <c r="C29" s="16">
        <f t="shared" si="0"/>
        <v>103456</v>
      </c>
      <c r="D29" s="16"/>
      <c r="E29" s="16">
        <v>67819</v>
      </c>
      <c r="F29" s="16"/>
      <c r="G29" s="16">
        <v>3401</v>
      </c>
      <c r="H29" s="16"/>
      <c r="I29" s="16">
        <v>29971</v>
      </c>
      <c r="J29" s="16"/>
      <c r="K29" s="16">
        <v>0</v>
      </c>
      <c r="L29" s="16"/>
      <c r="M29" s="16">
        <v>2265</v>
      </c>
      <c r="N29" s="16"/>
      <c r="O29" s="16">
        <v>0</v>
      </c>
      <c r="P29" s="16"/>
      <c r="Q29" s="16"/>
      <c r="R29" s="16"/>
      <c r="S29" s="16"/>
    </row>
    <row r="30" spans="1:19" s="19" customFormat="1" ht="13.5" customHeight="1">
      <c r="A30" s="16" t="s">
        <v>26</v>
      </c>
      <c r="B30" s="17" t="s">
        <v>9</v>
      </c>
      <c r="C30" s="16">
        <f t="shared" si="0"/>
        <v>130860</v>
      </c>
      <c r="D30" s="16"/>
      <c r="E30" s="16">
        <v>43508</v>
      </c>
      <c r="F30" s="16" t="s">
        <v>10</v>
      </c>
      <c r="G30" s="16">
        <v>0</v>
      </c>
      <c r="H30" s="16"/>
      <c r="I30" s="16">
        <v>18891</v>
      </c>
      <c r="J30" s="16"/>
      <c r="K30" s="16">
        <v>0</v>
      </c>
      <c r="L30" s="16"/>
      <c r="M30" s="16">
        <v>30561</v>
      </c>
      <c r="N30" s="16"/>
      <c r="O30" s="16">
        <v>37900</v>
      </c>
      <c r="P30" s="16"/>
      <c r="Q30" s="16"/>
      <c r="R30" s="16"/>
      <c r="S30" s="16"/>
    </row>
    <row r="31" spans="1:19" s="19" customFormat="1" ht="13.5" customHeight="1">
      <c r="A31" s="16" t="s">
        <v>27</v>
      </c>
      <c r="B31" s="17" t="s">
        <v>9</v>
      </c>
      <c r="C31" s="16">
        <f t="shared" si="0"/>
        <v>28024</v>
      </c>
      <c r="D31" s="16"/>
      <c r="E31" s="16">
        <v>16818</v>
      </c>
      <c r="F31" s="16"/>
      <c r="G31" s="16">
        <v>0</v>
      </c>
      <c r="H31" s="16"/>
      <c r="I31" s="16">
        <v>7302</v>
      </c>
      <c r="J31" s="16"/>
      <c r="K31" s="16">
        <v>0</v>
      </c>
      <c r="L31" s="16"/>
      <c r="M31" s="16">
        <v>3904</v>
      </c>
      <c r="N31" s="16"/>
      <c r="O31" s="16">
        <v>0</v>
      </c>
      <c r="P31" s="16"/>
      <c r="Q31" s="16"/>
      <c r="R31" s="16"/>
      <c r="S31" s="16"/>
    </row>
    <row r="32" spans="1:19" s="19" customFormat="1" ht="13.5" customHeight="1">
      <c r="A32" s="16" t="s">
        <v>106</v>
      </c>
      <c r="B32" s="17"/>
      <c r="C32" s="16">
        <f t="shared" si="0"/>
        <v>13947</v>
      </c>
      <c r="D32" s="16"/>
      <c r="E32" s="16">
        <v>0</v>
      </c>
      <c r="F32" s="16"/>
      <c r="G32" s="16">
        <v>0</v>
      </c>
      <c r="H32" s="16"/>
      <c r="I32" s="16">
        <v>0</v>
      </c>
      <c r="J32" s="16"/>
      <c r="K32" s="16">
        <v>1660</v>
      </c>
      <c r="L32" s="16"/>
      <c r="M32" s="16">
        <v>12287</v>
      </c>
      <c r="N32" s="16"/>
      <c r="O32" s="16">
        <v>0</v>
      </c>
      <c r="P32" s="16"/>
      <c r="Q32" s="16"/>
      <c r="R32" s="16"/>
      <c r="S32" s="16"/>
    </row>
    <row r="33" spans="1:19" s="19" customFormat="1" ht="13.5" customHeight="1">
      <c r="A33" s="16" t="s">
        <v>28</v>
      </c>
      <c r="B33" s="17"/>
      <c r="C33" s="16">
        <f t="shared" si="0"/>
        <v>108381</v>
      </c>
      <c r="D33" s="16"/>
      <c r="E33" s="16">
        <v>65837</v>
      </c>
      <c r="F33" s="16"/>
      <c r="G33" s="16">
        <v>0</v>
      </c>
      <c r="H33" s="16"/>
      <c r="I33" s="16">
        <v>28586</v>
      </c>
      <c r="J33" s="16"/>
      <c r="K33" s="16">
        <v>1879</v>
      </c>
      <c r="L33" s="16"/>
      <c r="M33" s="16">
        <v>12079</v>
      </c>
      <c r="N33" s="16"/>
      <c r="O33" s="16">
        <v>0</v>
      </c>
      <c r="P33" s="16"/>
      <c r="Q33" s="16"/>
      <c r="R33" s="16"/>
      <c r="S33" s="16"/>
    </row>
    <row r="34" spans="1:19" s="19" customFormat="1" ht="13.5" customHeight="1">
      <c r="A34" s="16" t="s">
        <v>79</v>
      </c>
      <c r="B34" s="17"/>
      <c r="C34" s="16">
        <f t="shared" si="0"/>
        <v>4172</v>
      </c>
      <c r="D34" s="16"/>
      <c r="E34" s="16">
        <v>0</v>
      </c>
      <c r="F34" s="16"/>
      <c r="G34" s="16">
        <v>0</v>
      </c>
      <c r="H34" s="16"/>
      <c r="I34" s="16">
        <v>0</v>
      </c>
      <c r="J34" s="16"/>
      <c r="K34" s="16">
        <v>0</v>
      </c>
      <c r="L34" s="16"/>
      <c r="M34" s="16">
        <v>4172</v>
      </c>
      <c r="N34" s="16"/>
      <c r="O34" s="16">
        <v>0</v>
      </c>
      <c r="P34" s="16"/>
      <c r="Q34" s="16"/>
      <c r="R34" s="16"/>
      <c r="S34" s="16"/>
    </row>
    <row r="35" spans="1:19" s="19" customFormat="1" ht="13.5" customHeight="1">
      <c r="A35" s="16" t="s">
        <v>110</v>
      </c>
      <c r="B35" s="17"/>
      <c r="C35" s="16">
        <f t="shared" si="0"/>
        <v>61044</v>
      </c>
      <c r="D35" s="16"/>
      <c r="E35" s="16">
        <v>42500</v>
      </c>
      <c r="F35" s="16"/>
      <c r="G35" s="16">
        <v>0</v>
      </c>
      <c r="H35" s="16"/>
      <c r="I35" s="16">
        <v>18453</v>
      </c>
      <c r="J35" s="16"/>
      <c r="K35" s="16">
        <v>0</v>
      </c>
      <c r="L35" s="16"/>
      <c r="M35" s="16">
        <v>91</v>
      </c>
      <c r="N35" s="16"/>
      <c r="O35" s="16">
        <v>0</v>
      </c>
      <c r="P35" s="16"/>
      <c r="Q35" s="16"/>
      <c r="R35" s="16"/>
      <c r="S35" s="16"/>
    </row>
    <row r="36" spans="1:19" s="19" customFormat="1" ht="13.5" customHeight="1">
      <c r="A36" s="16" t="s">
        <v>92</v>
      </c>
      <c r="B36" s="17"/>
      <c r="C36" s="16">
        <f>SUM(E36:O36)</f>
        <v>34158</v>
      </c>
      <c r="D36" s="16"/>
      <c r="E36" s="16">
        <v>18911</v>
      </c>
      <c r="F36" s="16"/>
      <c r="G36" s="16">
        <v>0</v>
      </c>
      <c r="H36" s="16"/>
      <c r="I36" s="16">
        <v>8211</v>
      </c>
      <c r="J36" s="16"/>
      <c r="K36" s="16">
        <v>2834</v>
      </c>
      <c r="L36" s="16"/>
      <c r="M36" s="16">
        <v>4202</v>
      </c>
      <c r="N36" s="16"/>
      <c r="O36" s="16">
        <v>0</v>
      </c>
      <c r="P36" s="16"/>
      <c r="Q36" s="16"/>
      <c r="R36" s="16"/>
      <c r="S36" s="16"/>
    </row>
    <row r="37" spans="1:19" s="19" customFormat="1" ht="13.5" customHeight="1">
      <c r="A37" s="16" t="s">
        <v>116</v>
      </c>
      <c r="B37" s="17"/>
      <c r="C37" s="16">
        <f>SUM(E37:O37)</f>
        <v>17217</v>
      </c>
      <c r="D37" s="16"/>
      <c r="E37" s="16">
        <v>0</v>
      </c>
      <c r="F37" s="16"/>
      <c r="G37" s="16">
        <v>0</v>
      </c>
      <c r="H37" s="16"/>
      <c r="I37" s="16">
        <v>0</v>
      </c>
      <c r="J37" s="16"/>
      <c r="K37" s="16">
        <v>0</v>
      </c>
      <c r="L37" s="16"/>
      <c r="M37" s="16">
        <v>17217</v>
      </c>
      <c r="N37" s="16"/>
      <c r="O37" s="16">
        <v>0</v>
      </c>
      <c r="P37" s="16"/>
      <c r="Q37" s="16"/>
      <c r="R37" s="16"/>
      <c r="S37" s="16"/>
    </row>
    <row r="38" spans="1:19" s="19" customFormat="1" ht="13.5" customHeight="1">
      <c r="A38" s="16" t="s">
        <v>102</v>
      </c>
      <c r="B38" s="17"/>
      <c r="C38" s="16">
        <f t="shared" si="0"/>
        <v>53666</v>
      </c>
      <c r="D38" s="16"/>
      <c r="E38" s="16">
        <v>17629</v>
      </c>
      <c r="F38" s="16"/>
      <c r="G38" s="16">
        <v>0</v>
      </c>
      <c r="H38" s="16"/>
      <c r="I38" s="16">
        <v>7654</v>
      </c>
      <c r="J38" s="16"/>
      <c r="K38" s="16">
        <v>1986</v>
      </c>
      <c r="L38" s="16"/>
      <c r="M38" s="16">
        <v>26397</v>
      </c>
      <c r="N38" s="16"/>
      <c r="O38" s="16">
        <v>0</v>
      </c>
      <c r="P38" s="16"/>
      <c r="Q38" s="16"/>
      <c r="R38" s="16"/>
      <c r="S38" s="16"/>
    </row>
    <row r="39" spans="1:19" s="19" customFormat="1" ht="13.5" customHeight="1">
      <c r="A39" s="16" t="s">
        <v>29</v>
      </c>
      <c r="B39" s="17"/>
      <c r="C39" s="16">
        <f t="shared" si="0"/>
        <v>66439</v>
      </c>
      <c r="D39" s="16"/>
      <c r="E39" s="16">
        <v>37250</v>
      </c>
      <c r="F39" s="16"/>
      <c r="G39" s="16">
        <v>0</v>
      </c>
      <c r="H39" s="16"/>
      <c r="I39" s="16">
        <v>16174</v>
      </c>
      <c r="J39" s="16"/>
      <c r="K39" s="16">
        <v>0</v>
      </c>
      <c r="L39" s="16"/>
      <c r="M39" s="16">
        <v>13015</v>
      </c>
      <c r="N39" s="16"/>
      <c r="O39" s="16">
        <v>0</v>
      </c>
      <c r="P39" s="16"/>
      <c r="Q39" s="16"/>
      <c r="R39" s="16"/>
      <c r="S39" s="16"/>
    </row>
    <row r="40" spans="1:19" s="19" customFormat="1" ht="13.5" customHeight="1">
      <c r="A40" s="16" t="s">
        <v>93</v>
      </c>
      <c r="B40" s="17"/>
      <c r="C40" s="16">
        <f t="shared" si="0"/>
        <v>357384</v>
      </c>
      <c r="D40" s="16"/>
      <c r="E40" s="16">
        <v>246597</v>
      </c>
      <c r="F40" s="16"/>
      <c r="G40" s="16">
        <v>0</v>
      </c>
      <c r="H40" s="16"/>
      <c r="I40" s="16">
        <v>107070</v>
      </c>
      <c r="J40" s="16"/>
      <c r="K40" s="16">
        <v>0</v>
      </c>
      <c r="L40" s="16"/>
      <c r="M40" s="16">
        <v>3717</v>
      </c>
      <c r="N40" s="16"/>
      <c r="O40" s="16">
        <v>0</v>
      </c>
      <c r="P40" s="16"/>
      <c r="Q40" s="16"/>
      <c r="R40" s="16"/>
      <c r="S40" s="16"/>
    </row>
    <row r="41" spans="1:19" s="19" customFormat="1" ht="13.5" customHeight="1">
      <c r="A41" s="16" t="s">
        <v>30</v>
      </c>
      <c r="B41" s="17"/>
      <c r="C41" s="16">
        <f t="shared" si="0"/>
        <v>143885</v>
      </c>
      <c r="D41" s="16"/>
      <c r="E41" s="16">
        <v>88925</v>
      </c>
      <c r="F41" s="16"/>
      <c r="G41" s="16">
        <v>3543</v>
      </c>
      <c r="H41" s="16"/>
      <c r="I41" s="16">
        <v>39153</v>
      </c>
      <c r="J41" s="16"/>
      <c r="K41" s="16">
        <v>0</v>
      </c>
      <c r="L41" s="16"/>
      <c r="M41" s="16">
        <v>12264</v>
      </c>
      <c r="N41" s="16"/>
      <c r="O41" s="16">
        <v>0</v>
      </c>
      <c r="P41" s="16"/>
      <c r="Q41" s="16"/>
      <c r="R41" s="16"/>
      <c r="S41" s="16"/>
    </row>
    <row r="42" spans="1:19" s="19" customFormat="1" ht="13.5" customHeight="1">
      <c r="A42" s="16" t="s">
        <v>89</v>
      </c>
      <c r="B42" s="17"/>
      <c r="C42" s="16">
        <f t="shared" si="0"/>
        <v>91589</v>
      </c>
      <c r="D42" s="16"/>
      <c r="E42" s="16">
        <v>16454</v>
      </c>
      <c r="F42" s="16"/>
      <c r="G42" s="16">
        <v>0</v>
      </c>
      <c r="H42" s="16"/>
      <c r="I42" s="16">
        <v>7144</v>
      </c>
      <c r="J42" s="16"/>
      <c r="K42" s="16">
        <v>1271</v>
      </c>
      <c r="L42" s="16"/>
      <c r="M42" s="16">
        <v>66720</v>
      </c>
      <c r="N42" s="16"/>
      <c r="O42" s="16">
        <v>0</v>
      </c>
      <c r="P42" s="16"/>
      <c r="Q42" s="16"/>
      <c r="R42" s="16"/>
      <c r="S42" s="16"/>
    </row>
    <row r="43" spans="1:19" s="36" customFormat="1" ht="13.5" customHeight="1">
      <c r="A43" s="20" t="s">
        <v>95</v>
      </c>
      <c r="B43" s="35" t="s">
        <v>9</v>
      </c>
      <c r="C43" s="20">
        <f t="shared" si="0"/>
        <v>51661</v>
      </c>
      <c r="D43" s="20"/>
      <c r="E43" s="20">
        <v>29065</v>
      </c>
      <c r="F43" s="20"/>
      <c r="G43" s="20">
        <v>0</v>
      </c>
      <c r="H43" s="20"/>
      <c r="I43" s="20">
        <v>12620</v>
      </c>
      <c r="J43" s="20"/>
      <c r="K43" s="20">
        <v>0</v>
      </c>
      <c r="L43" s="20"/>
      <c r="M43" s="20">
        <v>9976</v>
      </c>
      <c r="N43" s="20"/>
      <c r="O43" s="20">
        <v>0</v>
      </c>
      <c r="P43" s="20"/>
      <c r="Q43" s="20"/>
      <c r="R43" s="20"/>
      <c r="S43" s="20"/>
    </row>
    <row r="44" spans="1:19" s="36" customFormat="1" ht="13.5" customHeight="1">
      <c r="A44" s="20" t="s">
        <v>100</v>
      </c>
      <c r="B44" s="35"/>
      <c r="C44" s="21">
        <f t="shared" si="0"/>
        <v>103154</v>
      </c>
      <c r="D44" s="20"/>
      <c r="E44" s="21">
        <v>29041</v>
      </c>
      <c r="F44" s="20"/>
      <c r="G44" s="21">
        <v>3535</v>
      </c>
      <c r="H44" s="20"/>
      <c r="I44" s="21">
        <v>12609</v>
      </c>
      <c r="J44" s="20"/>
      <c r="K44" s="21">
        <v>3031</v>
      </c>
      <c r="L44" s="20"/>
      <c r="M44" s="21">
        <v>53143</v>
      </c>
      <c r="N44" s="20"/>
      <c r="O44" s="21">
        <v>1795</v>
      </c>
      <c r="P44" s="20"/>
      <c r="Q44" s="20"/>
      <c r="R44" s="20"/>
      <c r="S44" s="20"/>
    </row>
    <row r="45" spans="1:19" s="19" customFormat="1" ht="13.5" customHeight="1">
      <c r="A45" s="16"/>
      <c r="B45" s="17"/>
      <c r="C45" s="20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s="19" customFormat="1" ht="13.5" customHeight="1">
      <c r="A46" s="16" t="s">
        <v>31</v>
      </c>
      <c r="B46" s="17"/>
      <c r="C46" s="18">
        <f>SUM(C17:C44)</f>
        <v>3120848</v>
      </c>
      <c r="D46" s="16"/>
      <c r="E46" s="18">
        <f>SUM(E17:E44)</f>
        <v>1705894</v>
      </c>
      <c r="F46" s="16"/>
      <c r="G46" s="18">
        <f>SUM(G17:G44)</f>
        <v>77637</v>
      </c>
      <c r="H46" s="16"/>
      <c r="I46" s="18">
        <f>SUM(I17:I44)</f>
        <v>748541</v>
      </c>
      <c r="J46" s="16"/>
      <c r="K46" s="18">
        <f>SUM(K17:K44)</f>
        <v>36067</v>
      </c>
      <c r="L46" s="16"/>
      <c r="M46" s="18">
        <f>SUM(M17:M44)</f>
        <v>505782</v>
      </c>
      <c r="N46" s="16"/>
      <c r="O46" s="18">
        <f>SUM(O17:O44)</f>
        <v>46927</v>
      </c>
      <c r="P46" s="16"/>
      <c r="Q46" s="16"/>
      <c r="R46" s="16"/>
      <c r="S46" s="16"/>
    </row>
    <row r="47" spans="1:19" s="19" customFormat="1" ht="13.5" customHeight="1">
      <c r="A47" s="16"/>
      <c r="B47" s="17"/>
      <c r="C47" s="20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s="19" customFormat="1" ht="13.5" customHeight="1">
      <c r="A48" s="16" t="s">
        <v>32</v>
      </c>
      <c r="B48" s="17" t="s">
        <v>9</v>
      </c>
      <c r="C48" s="16"/>
      <c r="D48" s="16"/>
      <c r="E48" s="16" t="s">
        <v>9</v>
      </c>
      <c r="F48" s="16" t="s">
        <v>9</v>
      </c>
      <c r="G48" s="16" t="s">
        <v>9</v>
      </c>
      <c r="H48" s="16" t="s">
        <v>9</v>
      </c>
      <c r="I48" s="16" t="s">
        <v>9</v>
      </c>
      <c r="J48" s="16" t="s">
        <v>9</v>
      </c>
      <c r="K48" s="16" t="s">
        <v>9</v>
      </c>
      <c r="L48" s="16" t="s">
        <v>9</v>
      </c>
      <c r="M48" s="16" t="s">
        <v>9</v>
      </c>
      <c r="N48" s="16" t="s">
        <v>9</v>
      </c>
      <c r="O48" s="16" t="s">
        <v>9</v>
      </c>
      <c r="P48" s="16"/>
      <c r="Q48" s="16"/>
      <c r="R48" s="16"/>
      <c r="S48" s="16"/>
    </row>
    <row r="49" spans="1:19" s="19" customFormat="1" ht="13.5" customHeight="1">
      <c r="A49" s="16" t="s">
        <v>33</v>
      </c>
      <c r="B49" s="17"/>
      <c r="C49" s="34">
        <f aca="true" t="shared" si="1" ref="C49:C61">SUM(E49:O49)</f>
        <v>71073</v>
      </c>
      <c r="D49" s="37">
        <v>0</v>
      </c>
      <c r="E49" s="16">
        <v>43455</v>
      </c>
      <c r="F49" s="16"/>
      <c r="G49" s="16">
        <v>0</v>
      </c>
      <c r="H49" s="16"/>
      <c r="I49" s="16">
        <v>18868</v>
      </c>
      <c r="J49" s="16"/>
      <c r="K49" s="16">
        <v>3004</v>
      </c>
      <c r="L49" s="16"/>
      <c r="M49" s="16">
        <v>5746</v>
      </c>
      <c r="N49" s="16"/>
      <c r="O49" s="16">
        <v>0</v>
      </c>
      <c r="P49" s="16"/>
      <c r="Q49" s="16"/>
      <c r="R49" s="16"/>
      <c r="S49" s="16"/>
    </row>
    <row r="50" spans="1:19" s="19" customFormat="1" ht="13.5" customHeight="1">
      <c r="A50" s="16" t="s">
        <v>34</v>
      </c>
      <c r="B50" s="17"/>
      <c r="C50" s="34">
        <f t="shared" si="1"/>
        <v>209</v>
      </c>
      <c r="D50" s="16"/>
      <c r="E50" s="16">
        <v>0</v>
      </c>
      <c r="F50" s="16"/>
      <c r="G50" s="16">
        <v>0</v>
      </c>
      <c r="H50" s="16"/>
      <c r="I50" s="16">
        <v>0</v>
      </c>
      <c r="J50" s="16"/>
      <c r="K50" s="16">
        <v>0</v>
      </c>
      <c r="L50" s="16"/>
      <c r="M50" s="16">
        <v>209</v>
      </c>
      <c r="N50" s="16"/>
      <c r="O50" s="16">
        <v>0</v>
      </c>
      <c r="P50" s="16"/>
      <c r="Q50" s="16"/>
      <c r="R50" s="16"/>
      <c r="S50" s="16"/>
    </row>
    <row r="51" spans="1:19" s="19" customFormat="1" ht="13.5" customHeight="1">
      <c r="A51" s="16" t="s">
        <v>35</v>
      </c>
      <c r="B51" s="17"/>
      <c r="C51" s="34">
        <f t="shared" si="1"/>
        <v>110378</v>
      </c>
      <c r="D51" s="16"/>
      <c r="E51" s="16">
        <v>71337</v>
      </c>
      <c r="F51" s="16"/>
      <c r="G51" s="16">
        <v>0</v>
      </c>
      <c r="H51" s="16"/>
      <c r="I51" s="16">
        <v>30974</v>
      </c>
      <c r="J51" s="16"/>
      <c r="K51" s="16">
        <v>3760</v>
      </c>
      <c r="L51" s="16"/>
      <c r="M51" s="16">
        <v>4307</v>
      </c>
      <c r="N51" s="16"/>
      <c r="O51" s="16">
        <v>0</v>
      </c>
      <c r="P51" s="16"/>
      <c r="Q51" s="16"/>
      <c r="R51" s="16"/>
      <c r="S51" s="16"/>
    </row>
    <row r="52" spans="1:19" s="19" customFormat="1" ht="13.5" customHeight="1">
      <c r="A52" s="16" t="s">
        <v>107</v>
      </c>
      <c r="B52" s="17"/>
      <c r="C52" s="34">
        <f t="shared" si="1"/>
        <v>3038</v>
      </c>
      <c r="D52" s="16"/>
      <c r="E52" s="16">
        <v>2118</v>
      </c>
      <c r="F52" s="16"/>
      <c r="G52" s="16">
        <v>0</v>
      </c>
      <c r="H52" s="16"/>
      <c r="I52" s="16">
        <v>920</v>
      </c>
      <c r="J52" s="16"/>
      <c r="K52" s="16">
        <v>0</v>
      </c>
      <c r="L52" s="16"/>
      <c r="M52" s="16">
        <v>0</v>
      </c>
      <c r="N52" s="16"/>
      <c r="O52" s="16">
        <v>0</v>
      </c>
      <c r="P52" s="16"/>
      <c r="Q52" s="16"/>
      <c r="R52" s="16"/>
      <c r="S52" s="16"/>
    </row>
    <row r="53" spans="1:19" s="19" customFormat="1" ht="13.5" customHeight="1">
      <c r="A53" s="16" t="s">
        <v>36</v>
      </c>
      <c r="B53" s="17"/>
      <c r="C53" s="34">
        <f t="shared" si="1"/>
        <v>24601</v>
      </c>
      <c r="D53" s="16"/>
      <c r="E53" s="16">
        <v>16244</v>
      </c>
      <c r="F53" s="16"/>
      <c r="G53" s="16">
        <v>0</v>
      </c>
      <c r="H53" s="16"/>
      <c r="I53" s="16">
        <v>7053</v>
      </c>
      <c r="J53" s="16"/>
      <c r="K53" s="16">
        <v>522</v>
      </c>
      <c r="L53" s="16"/>
      <c r="M53" s="16">
        <v>782</v>
      </c>
      <c r="N53" s="16"/>
      <c r="O53" s="16">
        <v>0</v>
      </c>
      <c r="P53" s="16"/>
      <c r="Q53" s="16"/>
      <c r="R53" s="16"/>
      <c r="S53" s="16"/>
    </row>
    <row r="54" spans="1:19" s="19" customFormat="1" ht="13.5" customHeight="1">
      <c r="A54" s="16" t="s">
        <v>37</v>
      </c>
      <c r="B54" s="17" t="s">
        <v>9</v>
      </c>
      <c r="C54" s="34">
        <f t="shared" si="1"/>
        <v>32906</v>
      </c>
      <c r="D54" s="16"/>
      <c r="E54" s="16">
        <v>14701</v>
      </c>
      <c r="F54" s="16"/>
      <c r="G54" s="16">
        <v>0</v>
      </c>
      <c r="H54" s="16"/>
      <c r="I54" s="16">
        <v>6383</v>
      </c>
      <c r="J54" s="16"/>
      <c r="K54" s="16">
        <v>1567</v>
      </c>
      <c r="L54" s="16"/>
      <c r="M54" s="16">
        <v>8575</v>
      </c>
      <c r="N54" s="16"/>
      <c r="O54" s="16">
        <v>1680</v>
      </c>
      <c r="P54" s="16"/>
      <c r="Q54" s="16"/>
      <c r="R54" s="16"/>
      <c r="S54" s="16"/>
    </row>
    <row r="55" spans="1:19" s="19" customFormat="1" ht="13.5" customHeight="1">
      <c r="A55" s="16" t="s">
        <v>38</v>
      </c>
      <c r="B55" s="17" t="s">
        <v>9</v>
      </c>
      <c r="C55" s="34">
        <f t="shared" si="1"/>
        <v>96748</v>
      </c>
      <c r="D55" s="16"/>
      <c r="E55" s="16">
        <v>29100</v>
      </c>
      <c r="F55" s="16"/>
      <c r="G55" s="16">
        <v>7070</v>
      </c>
      <c r="H55" s="16"/>
      <c r="I55" s="16">
        <v>12635</v>
      </c>
      <c r="J55" s="16"/>
      <c r="K55" s="16">
        <v>4278</v>
      </c>
      <c r="L55" s="16"/>
      <c r="M55" s="16">
        <v>43665</v>
      </c>
      <c r="N55" s="16"/>
      <c r="O55" s="16">
        <v>0</v>
      </c>
      <c r="P55" s="16"/>
      <c r="Q55" s="16"/>
      <c r="R55" s="16"/>
      <c r="S55" s="16"/>
    </row>
    <row r="56" spans="1:19" s="19" customFormat="1" ht="13.5" customHeight="1">
      <c r="A56" s="16" t="s">
        <v>103</v>
      </c>
      <c r="B56" s="17"/>
      <c r="C56" s="34">
        <f t="shared" si="1"/>
        <v>28753</v>
      </c>
      <c r="D56" s="16"/>
      <c r="E56" s="16">
        <v>10226</v>
      </c>
      <c r="F56" s="16"/>
      <c r="G56" s="16">
        <v>0</v>
      </c>
      <c r="H56" s="16"/>
      <c r="I56" s="16">
        <v>2378</v>
      </c>
      <c r="J56" s="16"/>
      <c r="K56" s="16">
        <v>3572</v>
      </c>
      <c r="L56" s="16"/>
      <c r="M56" s="16">
        <v>10482</v>
      </c>
      <c r="N56" s="16"/>
      <c r="O56" s="16">
        <v>2095</v>
      </c>
      <c r="P56" s="16"/>
      <c r="Q56" s="16"/>
      <c r="R56" s="16"/>
      <c r="S56" s="16"/>
    </row>
    <row r="57" spans="1:19" s="19" customFormat="1" ht="13.5" customHeight="1">
      <c r="A57" s="16" t="s">
        <v>39</v>
      </c>
      <c r="B57" s="17" t="s">
        <v>9</v>
      </c>
      <c r="C57" s="34">
        <f t="shared" si="1"/>
        <v>285780</v>
      </c>
      <c r="D57" s="16"/>
      <c r="E57" s="16">
        <v>86908</v>
      </c>
      <c r="F57" s="16"/>
      <c r="G57" s="16">
        <v>98715</v>
      </c>
      <c r="H57" s="16"/>
      <c r="I57" s="16">
        <v>80596</v>
      </c>
      <c r="J57" s="16"/>
      <c r="K57" s="16">
        <v>450</v>
      </c>
      <c r="L57" s="16"/>
      <c r="M57" s="16">
        <v>19111</v>
      </c>
      <c r="N57" s="16"/>
      <c r="O57" s="16">
        <v>0</v>
      </c>
      <c r="P57" s="16"/>
      <c r="Q57" s="16"/>
      <c r="R57" s="16"/>
      <c r="S57" s="16"/>
    </row>
    <row r="58" spans="1:19" s="19" customFormat="1" ht="13.5" customHeight="1">
      <c r="A58" s="16" t="s">
        <v>40</v>
      </c>
      <c r="B58" s="17" t="s">
        <v>9</v>
      </c>
      <c r="C58" s="34">
        <f t="shared" si="1"/>
        <v>131137</v>
      </c>
      <c r="D58" s="16"/>
      <c r="E58" s="16">
        <v>68818</v>
      </c>
      <c r="F58" s="16"/>
      <c r="G58" s="16">
        <v>0</v>
      </c>
      <c r="H58" s="16"/>
      <c r="I58" s="16">
        <v>29880</v>
      </c>
      <c r="J58" s="16"/>
      <c r="K58" s="16">
        <v>2133</v>
      </c>
      <c r="L58" s="16"/>
      <c r="M58" s="16">
        <v>30306</v>
      </c>
      <c r="N58" s="16"/>
      <c r="O58" s="16">
        <v>0</v>
      </c>
      <c r="P58" s="16"/>
      <c r="Q58" s="16"/>
      <c r="R58" s="16"/>
      <c r="S58" s="16"/>
    </row>
    <row r="59" spans="1:19" s="19" customFormat="1" ht="13.5" customHeight="1">
      <c r="A59" s="16" t="s">
        <v>41</v>
      </c>
      <c r="B59" s="17" t="s">
        <v>9</v>
      </c>
      <c r="C59" s="34">
        <f t="shared" si="1"/>
        <v>67945</v>
      </c>
      <c r="D59" s="16"/>
      <c r="E59" s="16">
        <v>30370</v>
      </c>
      <c r="F59" s="16"/>
      <c r="G59" s="16">
        <v>11265</v>
      </c>
      <c r="H59" s="16"/>
      <c r="I59" s="16">
        <v>15007</v>
      </c>
      <c r="J59" s="16"/>
      <c r="K59" s="16">
        <v>1082</v>
      </c>
      <c r="L59" s="16"/>
      <c r="M59" s="16">
        <v>10221</v>
      </c>
      <c r="N59" s="16"/>
      <c r="O59" s="16">
        <v>0</v>
      </c>
      <c r="P59" s="16"/>
      <c r="Q59" s="16"/>
      <c r="R59" s="16"/>
      <c r="S59" s="16"/>
    </row>
    <row r="60" spans="1:19" s="19" customFormat="1" ht="13.5" customHeight="1">
      <c r="A60" s="16" t="s">
        <v>42</v>
      </c>
      <c r="B60" s="17" t="s">
        <v>9</v>
      </c>
      <c r="C60" s="34">
        <f t="shared" si="1"/>
        <v>227117</v>
      </c>
      <c r="D60" s="16"/>
      <c r="E60" s="16">
        <v>118315</v>
      </c>
      <c r="F60" s="16"/>
      <c r="G60" s="16">
        <v>36490</v>
      </c>
      <c r="H60" s="16"/>
      <c r="I60" s="16">
        <v>67215</v>
      </c>
      <c r="J60" s="16"/>
      <c r="K60" s="16">
        <v>0</v>
      </c>
      <c r="L60" s="16"/>
      <c r="M60" s="16">
        <v>5097</v>
      </c>
      <c r="N60" s="16"/>
      <c r="O60" s="16">
        <v>0</v>
      </c>
      <c r="P60" s="16"/>
      <c r="Q60" s="16"/>
      <c r="R60" s="16"/>
      <c r="S60" s="16"/>
    </row>
    <row r="61" spans="1:19" s="19" customFormat="1" ht="13.5" customHeight="1">
      <c r="A61" s="16" t="s">
        <v>43</v>
      </c>
      <c r="B61" s="17" t="s">
        <v>9</v>
      </c>
      <c r="C61" s="34">
        <f t="shared" si="1"/>
        <v>208080</v>
      </c>
      <c r="D61" s="16"/>
      <c r="E61" s="16">
        <v>123914</v>
      </c>
      <c r="F61" s="16"/>
      <c r="G61" s="16">
        <v>0</v>
      </c>
      <c r="H61" s="16"/>
      <c r="I61" s="16">
        <v>53802</v>
      </c>
      <c r="J61" s="16"/>
      <c r="K61" s="16">
        <v>1495</v>
      </c>
      <c r="L61" s="16"/>
      <c r="M61" s="16">
        <v>28869</v>
      </c>
      <c r="N61" s="16"/>
      <c r="O61" s="16">
        <v>0</v>
      </c>
      <c r="P61" s="16"/>
      <c r="Q61" s="16"/>
      <c r="R61" s="16"/>
      <c r="S61" s="16"/>
    </row>
    <row r="62" spans="1:19" s="19" customFormat="1" ht="13.5" customHeight="1">
      <c r="A62" s="16" t="s">
        <v>44</v>
      </c>
      <c r="B62" s="17" t="s">
        <v>9</v>
      </c>
      <c r="C62" s="34">
        <f>SUM(E62:O62)</f>
        <v>911329</v>
      </c>
      <c r="D62" s="16"/>
      <c r="E62" s="19">
        <v>427782</v>
      </c>
      <c r="G62" s="19">
        <v>164161</v>
      </c>
      <c r="I62" s="19">
        <v>252795</v>
      </c>
      <c r="K62" s="19">
        <v>12959</v>
      </c>
      <c r="M62" s="19">
        <v>53632</v>
      </c>
      <c r="O62" s="19">
        <v>0</v>
      </c>
      <c r="P62" s="16"/>
      <c r="Q62" s="16"/>
      <c r="R62" s="16"/>
      <c r="S62" s="16"/>
    </row>
    <row r="63" spans="1:19" s="19" customFormat="1" ht="13.5" customHeight="1">
      <c r="A63" s="16" t="s">
        <v>80</v>
      </c>
      <c r="B63" s="17"/>
      <c r="C63" s="34">
        <f>SUM(E63:O63)</f>
        <v>95426</v>
      </c>
      <c r="D63" s="16"/>
      <c r="E63" s="16">
        <v>46087</v>
      </c>
      <c r="F63" s="16"/>
      <c r="G63" s="16">
        <v>7474</v>
      </c>
      <c r="H63" s="16"/>
      <c r="I63" s="16">
        <v>20010</v>
      </c>
      <c r="J63" s="16"/>
      <c r="K63" s="16">
        <v>2671</v>
      </c>
      <c r="L63" s="16"/>
      <c r="M63" s="16">
        <v>17666</v>
      </c>
      <c r="N63" s="16"/>
      <c r="O63" s="16">
        <v>1518</v>
      </c>
      <c r="P63" s="16"/>
      <c r="Q63" s="16"/>
      <c r="R63" s="16"/>
      <c r="S63" s="16"/>
    </row>
    <row r="64" spans="1:19" s="19" customFormat="1" ht="13.5" customHeight="1">
      <c r="A64" s="16" t="s">
        <v>120</v>
      </c>
      <c r="B64" s="17"/>
      <c r="C64" s="34">
        <f>SUM(E64:O64)</f>
        <v>16813</v>
      </c>
      <c r="D64" s="16"/>
      <c r="E64" s="16">
        <v>0</v>
      </c>
      <c r="F64" s="16"/>
      <c r="G64" s="16">
        <v>0</v>
      </c>
      <c r="H64" s="16"/>
      <c r="I64" s="16">
        <v>0</v>
      </c>
      <c r="J64" s="16"/>
      <c r="K64" s="16">
        <v>2747</v>
      </c>
      <c r="L64" s="16"/>
      <c r="M64" s="16">
        <v>11738</v>
      </c>
      <c r="N64" s="16"/>
      <c r="O64" s="16">
        <v>2328</v>
      </c>
      <c r="P64" s="16"/>
      <c r="Q64" s="16"/>
      <c r="R64" s="16"/>
      <c r="S64" s="16"/>
    </row>
    <row r="65" spans="1:19" s="19" customFormat="1" ht="13.5" customHeight="1">
      <c r="A65" s="16" t="s">
        <v>121</v>
      </c>
      <c r="B65" s="17"/>
      <c r="C65" s="34">
        <f>SUM(E65:O65)</f>
        <v>259221</v>
      </c>
      <c r="D65" s="16"/>
      <c r="E65" s="16">
        <v>170669</v>
      </c>
      <c r="F65" s="16"/>
      <c r="G65" s="16">
        <v>0</v>
      </c>
      <c r="H65" s="16"/>
      <c r="I65" s="16">
        <v>74103</v>
      </c>
      <c r="J65" s="16"/>
      <c r="K65" s="16">
        <v>230</v>
      </c>
      <c r="L65" s="16"/>
      <c r="M65" s="16">
        <v>14219</v>
      </c>
      <c r="N65" s="16"/>
      <c r="O65" s="16">
        <v>0</v>
      </c>
      <c r="P65" s="16"/>
      <c r="Q65" s="16"/>
      <c r="R65" s="16"/>
      <c r="S65" s="16"/>
    </row>
    <row r="66" spans="1:19" s="19" customFormat="1" ht="13.5" customHeight="1">
      <c r="A66" s="16"/>
      <c r="B66" s="17"/>
      <c r="C66" s="24"/>
      <c r="D66" s="16"/>
      <c r="E66" s="24"/>
      <c r="F66" s="16"/>
      <c r="G66" s="24"/>
      <c r="H66" s="16"/>
      <c r="I66" s="24"/>
      <c r="J66" s="16"/>
      <c r="K66" s="24"/>
      <c r="L66" s="16"/>
      <c r="M66" s="24"/>
      <c r="N66" s="16"/>
      <c r="O66" s="24"/>
      <c r="P66" s="16"/>
      <c r="Q66" s="16"/>
      <c r="R66" s="16"/>
      <c r="S66" s="16"/>
    </row>
    <row r="67" spans="1:19" s="19" customFormat="1" ht="13.5" customHeight="1">
      <c r="A67" s="16" t="s">
        <v>45</v>
      </c>
      <c r="B67" s="17"/>
      <c r="C67" s="18">
        <f>SUM(E67:O67)</f>
        <v>2570554</v>
      </c>
      <c r="D67" s="16"/>
      <c r="E67" s="18">
        <f>SUM(E49:E65)</f>
        <v>1260044</v>
      </c>
      <c r="F67" s="16"/>
      <c r="G67" s="18">
        <f>SUM(G49:G65)</f>
        <v>325175</v>
      </c>
      <c r="H67" s="16"/>
      <c r="I67" s="18">
        <f>SUM(I49:I65)</f>
        <v>672619</v>
      </c>
      <c r="J67" s="16"/>
      <c r="K67" s="18">
        <f>SUM(K49:K65)</f>
        <v>40470</v>
      </c>
      <c r="L67" s="16"/>
      <c r="M67" s="18">
        <f>SUM(M49:M65)</f>
        <v>264625</v>
      </c>
      <c r="N67" s="16"/>
      <c r="O67" s="18">
        <f>SUM(O49:O65)</f>
        <v>7621</v>
      </c>
      <c r="P67" s="16"/>
      <c r="Q67" s="16"/>
      <c r="R67" s="16"/>
      <c r="S67" s="16"/>
    </row>
    <row r="68" spans="1:19" s="19" customFormat="1" ht="13.5" customHeight="1">
      <c r="A68" s="16"/>
      <c r="B68" s="17"/>
      <c r="C68" s="20"/>
      <c r="D68" s="16"/>
      <c r="E68" s="20"/>
      <c r="F68" s="16"/>
      <c r="G68" s="20"/>
      <c r="H68" s="16"/>
      <c r="I68" s="20"/>
      <c r="J68" s="16"/>
      <c r="K68" s="20"/>
      <c r="L68" s="16"/>
      <c r="M68" s="20"/>
      <c r="N68" s="16"/>
      <c r="O68" s="20"/>
      <c r="P68" s="16"/>
      <c r="Q68" s="16"/>
      <c r="R68" s="16"/>
      <c r="S68" s="16"/>
    </row>
    <row r="69" spans="1:19" s="19" customFormat="1" ht="13.5" customHeight="1">
      <c r="A69" s="16" t="s">
        <v>105</v>
      </c>
      <c r="B69" s="17" t="s">
        <v>9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s="19" customFormat="1" ht="13.5" customHeight="1">
      <c r="A70" s="16" t="s">
        <v>91</v>
      </c>
      <c r="B70" s="17"/>
      <c r="C70" s="16">
        <f>SUM(E70:O70)</f>
        <v>61150</v>
      </c>
      <c r="D70" s="16"/>
      <c r="E70" s="16">
        <v>42470</v>
      </c>
      <c r="F70" s="16"/>
      <c r="G70" s="16">
        <v>0</v>
      </c>
      <c r="H70" s="16"/>
      <c r="I70" s="16">
        <v>18440</v>
      </c>
      <c r="J70" s="16"/>
      <c r="K70" s="16">
        <v>0</v>
      </c>
      <c r="L70" s="16"/>
      <c r="M70" s="16">
        <v>240</v>
      </c>
      <c r="N70" s="16"/>
      <c r="O70" s="16">
        <v>0</v>
      </c>
      <c r="P70" s="16"/>
      <c r="Q70" s="16"/>
      <c r="R70" s="16"/>
      <c r="S70" s="16"/>
    </row>
    <row r="71" spans="1:19" s="36" customFormat="1" ht="13.5" customHeight="1">
      <c r="A71" s="20" t="s">
        <v>90</v>
      </c>
      <c r="B71" s="35"/>
      <c r="C71" s="20">
        <f>SUM(E71:O71)</f>
        <v>1589</v>
      </c>
      <c r="D71" s="20"/>
      <c r="E71" s="20">
        <v>0</v>
      </c>
      <c r="F71" s="20"/>
      <c r="G71" s="20">
        <v>0</v>
      </c>
      <c r="H71" s="20"/>
      <c r="I71" s="20">
        <v>0</v>
      </c>
      <c r="J71" s="20"/>
      <c r="K71" s="20">
        <v>706</v>
      </c>
      <c r="L71" s="20"/>
      <c r="M71" s="20">
        <v>883</v>
      </c>
      <c r="N71" s="20"/>
      <c r="O71" s="20">
        <v>0</v>
      </c>
      <c r="P71" s="20"/>
      <c r="Q71" s="20"/>
      <c r="R71" s="20"/>
      <c r="S71" s="20"/>
    </row>
    <row r="72" spans="1:19" s="36" customFormat="1" ht="13.5" customHeight="1">
      <c r="A72" s="20" t="s">
        <v>101</v>
      </c>
      <c r="B72" s="35"/>
      <c r="C72" s="21">
        <f>SUM(E72:O72)</f>
        <v>677</v>
      </c>
      <c r="D72" s="20"/>
      <c r="E72" s="21">
        <v>0</v>
      </c>
      <c r="F72" s="20"/>
      <c r="G72" s="21">
        <v>0</v>
      </c>
      <c r="H72" s="20"/>
      <c r="I72" s="21">
        <v>0</v>
      </c>
      <c r="J72" s="20"/>
      <c r="K72" s="21">
        <v>0</v>
      </c>
      <c r="L72" s="20"/>
      <c r="M72" s="21">
        <v>677</v>
      </c>
      <c r="N72" s="20"/>
      <c r="O72" s="21">
        <v>0</v>
      </c>
      <c r="P72" s="20"/>
      <c r="Q72" s="20"/>
      <c r="R72" s="20"/>
      <c r="S72" s="20"/>
    </row>
    <row r="73" spans="1:19" s="19" customFormat="1" ht="13.5" customHeight="1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s="19" customFormat="1" ht="13.5" customHeight="1">
      <c r="A74" s="16" t="s">
        <v>104</v>
      </c>
      <c r="B74" s="17"/>
      <c r="C74" s="21">
        <f>SUM(E74:O74)</f>
        <v>63416</v>
      </c>
      <c r="D74" s="22"/>
      <c r="E74" s="21">
        <f>SUM(E70:E72)</f>
        <v>42470</v>
      </c>
      <c r="F74" s="22"/>
      <c r="G74" s="21">
        <f>SUM(G70:G72)</f>
        <v>0</v>
      </c>
      <c r="H74" s="22"/>
      <c r="I74" s="21">
        <f>SUM(I70:I72)</f>
        <v>18440</v>
      </c>
      <c r="J74" s="22"/>
      <c r="K74" s="21">
        <f>SUM(K70:K72)</f>
        <v>706</v>
      </c>
      <c r="L74" s="22"/>
      <c r="M74" s="21">
        <f>SUM(M70:M72)</f>
        <v>1800</v>
      </c>
      <c r="N74" s="22"/>
      <c r="O74" s="21">
        <f>SUM(O70:O72)</f>
        <v>0</v>
      </c>
      <c r="P74" s="16"/>
      <c r="Q74" s="16"/>
      <c r="R74" s="16"/>
      <c r="S74" s="16"/>
    </row>
    <row r="75" spans="1:19" s="19" customFormat="1" ht="13.5" customHeight="1">
      <c r="A75" s="16"/>
      <c r="B75" s="17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6"/>
      <c r="Q75" s="16"/>
      <c r="R75" s="16"/>
      <c r="S75" s="16"/>
    </row>
    <row r="76" spans="1:19" s="19" customFormat="1" ht="13.5" customHeight="1">
      <c r="A76" s="16" t="s">
        <v>46</v>
      </c>
      <c r="B76" s="17" t="s">
        <v>9</v>
      </c>
      <c r="C76" s="18">
        <f>SUM(E76:O76)</f>
        <v>5754818</v>
      </c>
      <c r="D76" s="16"/>
      <c r="E76" s="18">
        <f>SUM(E67+E46+E74)</f>
        <v>3008408</v>
      </c>
      <c r="F76" s="16" t="s">
        <v>10</v>
      </c>
      <c r="G76" s="18">
        <f>SUM(G67+G46+G74)</f>
        <v>402812</v>
      </c>
      <c r="H76" s="16" t="s">
        <v>10</v>
      </c>
      <c r="I76" s="18">
        <f>SUM(I67+I46+I74)</f>
        <v>1439600</v>
      </c>
      <c r="J76" s="16" t="s">
        <v>10</v>
      </c>
      <c r="K76" s="18">
        <f>SUM(K67+K46+K74)</f>
        <v>77243</v>
      </c>
      <c r="L76" s="16" t="s">
        <v>10</v>
      </c>
      <c r="M76" s="18">
        <f>SUM(M67+M46+M74)</f>
        <v>772207</v>
      </c>
      <c r="N76" s="16" t="s">
        <v>10</v>
      </c>
      <c r="O76" s="18">
        <f>SUM(O67+O46+O74)</f>
        <v>54548</v>
      </c>
      <c r="P76" s="16"/>
      <c r="Q76" s="16"/>
      <c r="R76" s="16"/>
      <c r="S76" s="16"/>
    </row>
    <row r="77" spans="1:19" s="19" customFormat="1" ht="13.5" customHeight="1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s="19" customFormat="1" ht="13.5" customHeight="1">
      <c r="A78" s="16" t="s">
        <v>13</v>
      </c>
      <c r="B78" s="17" t="s">
        <v>9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16"/>
      <c r="Q78" s="16"/>
      <c r="R78" s="16"/>
      <c r="S78" s="16"/>
    </row>
    <row r="79" spans="1:19" s="19" customFormat="1" ht="13.5" customHeight="1">
      <c r="A79" s="16" t="s">
        <v>47</v>
      </c>
      <c r="B79" s="17"/>
      <c r="C79" s="23">
        <f>SUM(E79:O79)</f>
        <v>257432</v>
      </c>
      <c r="D79" s="16"/>
      <c r="E79" s="23">
        <v>171345</v>
      </c>
      <c r="F79" s="16"/>
      <c r="G79" s="23">
        <v>2733</v>
      </c>
      <c r="H79" s="16"/>
      <c r="I79" s="23">
        <v>68641</v>
      </c>
      <c r="J79" s="16"/>
      <c r="K79" s="23">
        <v>5961</v>
      </c>
      <c r="L79" s="16"/>
      <c r="M79" s="23">
        <v>8752</v>
      </c>
      <c r="N79" s="16"/>
      <c r="O79" s="23">
        <v>0</v>
      </c>
      <c r="P79" s="16"/>
      <c r="Q79" s="16"/>
      <c r="R79" s="16"/>
      <c r="S79" s="16"/>
    </row>
    <row r="80" spans="1:19" s="19" customFormat="1" ht="13.5" customHeight="1">
      <c r="A80" s="16"/>
      <c r="B80" s="17"/>
      <c r="C80" s="20"/>
      <c r="D80" s="16"/>
      <c r="E80" s="20"/>
      <c r="F80" s="16"/>
      <c r="G80" s="20"/>
      <c r="H80" s="16"/>
      <c r="I80" s="20"/>
      <c r="J80" s="16"/>
      <c r="K80" s="20"/>
      <c r="L80" s="16"/>
      <c r="M80" s="20"/>
      <c r="N80" s="16"/>
      <c r="O80" s="20"/>
      <c r="P80" s="16"/>
      <c r="Q80" s="16"/>
      <c r="R80" s="16"/>
      <c r="S80" s="16"/>
    </row>
    <row r="81" spans="1:19" s="19" customFormat="1" ht="13.5" customHeight="1">
      <c r="A81" s="16" t="s">
        <v>48</v>
      </c>
      <c r="B81" s="17" t="s">
        <v>9</v>
      </c>
      <c r="C81" s="21">
        <f>SUM(E81:O81)</f>
        <v>257432</v>
      </c>
      <c r="D81" s="16"/>
      <c r="E81" s="18">
        <f>SUM(E79)</f>
        <v>171345</v>
      </c>
      <c r="F81" s="16"/>
      <c r="G81" s="18">
        <f>SUM(G79)</f>
        <v>2733</v>
      </c>
      <c r="H81" s="16"/>
      <c r="I81" s="18">
        <f>SUM(I79)</f>
        <v>68641</v>
      </c>
      <c r="J81" s="16"/>
      <c r="K81" s="18">
        <f>SUM(K79)</f>
        <v>5961</v>
      </c>
      <c r="L81" s="16"/>
      <c r="M81" s="18">
        <f>SUM(M79)</f>
        <v>8752</v>
      </c>
      <c r="N81" s="16"/>
      <c r="O81" s="18">
        <f>SUM(O79)</f>
        <v>0</v>
      </c>
      <c r="P81" s="16"/>
      <c r="Q81" s="16"/>
      <c r="R81" s="16"/>
      <c r="S81" s="16"/>
    </row>
    <row r="82" spans="1:19" s="19" customFormat="1" ht="13.5" customHeight="1">
      <c r="A82" s="16"/>
      <c r="B82" s="17" t="s">
        <v>9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s="19" customFormat="1" ht="13.5" customHeight="1">
      <c r="A83" s="16" t="s">
        <v>14</v>
      </c>
      <c r="B83" s="17" t="s">
        <v>9</v>
      </c>
      <c r="C83" s="16"/>
      <c r="D83" s="16"/>
      <c r="E83" s="16" t="s">
        <v>9</v>
      </c>
      <c r="F83" s="16" t="s">
        <v>9</v>
      </c>
      <c r="G83" s="16" t="s">
        <v>9</v>
      </c>
      <c r="H83" s="16" t="s">
        <v>9</v>
      </c>
      <c r="I83" s="16" t="s">
        <v>9</v>
      </c>
      <c r="J83" s="16" t="s">
        <v>9</v>
      </c>
      <c r="K83" s="16" t="s">
        <v>9</v>
      </c>
      <c r="L83" s="16" t="s">
        <v>9</v>
      </c>
      <c r="M83" s="16" t="s">
        <v>9</v>
      </c>
      <c r="N83" s="16" t="s">
        <v>9</v>
      </c>
      <c r="O83" s="16" t="s">
        <v>9</v>
      </c>
      <c r="P83" s="16"/>
      <c r="Q83" s="16"/>
      <c r="R83" s="16"/>
      <c r="S83" s="16"/>
    </row>
    <row r="84" spans="1:19" s="19" customFormat="1" ht="13.5" customHeight="1">
      <c r="A84" s="16" t="s">
        <v>49</v>
      </c>
      <c r="B84" s="17" t="s">
        <v>9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s="19" customFormat="1" ht="13.5" customHeight="1">
      <c r="A85" s="16" t="s">
        <v>18</v>
      </c>
      <c r="B85" s="17" t="s">
        <v>9</v>
      </c>
      <c r="C85" s="19">
        <f aca="true" t="shared" si="2" ref="C85:C93">SUM(E85:O85)</f>
        <v>207483</v>
      </c>
      <c r="D85" s="16"/>
      <c r="E85" s="16">
        <v>136782</v>
      </c>
      <c r="F85" s="16"/>
      <c r="G85" s="32">
        <v>0</v>
      </c>
      <c r="H85" s="16"/>
      <c r="I85" s="16">
        <v>59389</v>
      </c>
      <c r="J85" s="16"/>
      <c r="K85" s="32">
        <v>0</v>
      </c>
      <c r="L85" s="16"/>
      <c r="M85" s="16">
        <v>11312</v>
      </c>
      <c r="N85" s="16"/>
      <c r="O85" s="32">
        <v>0</v>
      </c>
      <c r="P85" s="16"/>
      <c r="Q85" s="16"/>
      <c r="R85" s="16"/>
      <c r="S85" s="16"/>
    </row>
    <row r="86" spans="1:19" s="19" customFormat="1" ht="13.5" customHeight="1">
      <c r="A86" s="16" t="s">
        <v>81</v>
      </c>
      <c r="B86" s="17"/>
      <c r="C86" s="19">
        <f t="shared" si="2"/>
        <v>15972</v>
      </c>
      <c r="D86" s="16"/>
      <c r="E86" s="16">
        <v>38956</v>
      </c>
      <c r="F86" s="16"/>
      <c r="G86" s="32">
        <v>0</v>
      </c>
      <c r="H86" s="16"/>
      <c r="I86" s="16">
        <v>0</v>
      </c>
      <c r="J86" s="16"/>
      <c r="K86" s="32">
        <v>0</v>
      </c>
      <c r="L86" s="16"/>
      <c r="M86" s="16">
        <v>-26909</v>
      </c>
      <c r="N86" s="16"/>
      <c r="O86" s="16">
        <v>3925</v>
      </c>
      <c r="P86" s="16"/>
      <c r="Q86" s="16"/>
      <c r="R86" s="16"/>
      <c r="S86" s="16"/>
    </row>
    <row r="87" spans="1:19" s="19" customFormat="1" ht="13.5" customHeight="1">
      <c r="A87" s="16" t="s">
        <v>50</v>
      </c>
      <c r="B87" s="17" t="s">
        <v>9</v>
      </c>
      <c r="C87" s="19">
        <f t="shared" si="2"/>
        <v>6079</v>
      </c>
      <c r="D87" s="16"/>
      <c r="E87" s="16">
        <v>14000</v>
      </c>
      <c r="F87" s="16"/>
      <c r="G87" s="16">
        <v>0</v>
      </c>
      <c r="H87" s="16"/>
      <c r="I87" s="16">
        <v>6079</v>
      </c>
      <c r="J87" s="16"/>
      <c r="K87" s="16">
        <v>0</v>
      </c>
      <c r="L87" s="16"/>
      <c r="M87" s="16">
        <v>-14000</v>
      </c>
      <c r="N87" s="16"/>
      <c r="O87" s="16">
        <v>0</v>
      </c>
      <c r="P87" s="16"/>
      <c r="Q87" s="16"/>
      <c r="R87" s="16"/>
      <c r="S87" s="16"/>
    </row>
    <row r="88" spans="1:19" s="19" customFormat="1" ht="13.5" customHeight="1">
      <c r="A88" s="16" t="s">
        <v>51</v>
      </c>
      <c r="B88" s="17" t="s">
        <v>9</v>
      </c>
      <c r="C88" s="19">
        <f t="shared" si="2"/>
        <v>440992</v>
      </c>
      <c r="D88" s="16"/>
      <c r="E88" s="16">
        <v>261024</v>
      </c>
      <c r="F88" s="16"/>
      <c r="G88" s="16">
        <v>393477</v>
      </c>
      <c r="H88" s="16"/>
      <c r="I88" s="16">
        <v>284178</v>
      </c>
      <c r="J88" s="16"/>
      <c r="K88" s="16">
        <v>1765</v>
      </c>
      <c r="L88" s="16"/>
      <c r="M88" s="16">
        <v>-524211</v>
      </c>
      <c r="N88" s="16"/>
      <c r="O88" s="16">
        <v>24759</v>
      </c>
      <c r="P88" s="16"/>
      <c r="Q88" s="16"/>
      <c r="R88" s="16"/>
      <c r="S88" s="16"/>
    </row>
    <row r="89" spans="1:19" s="19" customFormat="1" ht="13.5" customHeight="1">
      <c r="A89" s="16" t="s">
        <v>52</v>
      </c>
      <c r="B89" s="17" t="s">
        <v>9</v>
      </c>
      <c r="C89" s="19">
        <f t="shared" si="2"/>
        <v>0</v>
      </c>
      <c r="D89" s="16"/>
      <c r="E89" s="16">
        <v>18069</v>
      </c>
      <c r="F89" s="16"/>
      <c r="G89" s="16">
        <v>0</v>
      </c>
      <c r="H89" s="16"/>
      <c r="I89" s="16">
        <v>5421</v>
      </c>
      <c r="J89" s="16"/>
      <c r="K89" s="16">
        <v>0</v>
      </c>
      <c r="L89" s="16"/>
      <c r="M89" s="16">
        <v>-23490</v>
      </c>
      <c r="N89" s="16"/>
      <c r="O89" s="16">
        <v>0</v>
      </c>
      <c r="P89" s="16"/>
      <c r="Q89" s="16"/>
      <c r="R89" s="16"/>
      <c r="S89" s="16"/>
    </row>
    <row r="90" spans="1:19" s="19" customFormat="1" ht="13.5" customHeight="1">
      <c r="A90" s="16" t="s">
        <v>53</v>
      </c>
      <c r="B90" s="17"/>
      <c r="C90" s="19">
        <f t="shared" si="2"/>
        <v>89253</v>
      </c>
      <c r="D90" s="16"/>
      <c r="E90" s="16">
        <v>68296</v>
      </c>
      <c r="F90" s="16"/>
      <c r="G90" s="16">
        <v>0</v>
      </c>
      <c r="H90" s="16"/>
      <c r="I90" s="16">
        <v>29653</v>
      </c>
      <c r="J90" s="16"/>
      <c r="K90" s="16">
        <v>0</v>
      </c>
      <c r="L90" s="16"/>
      <c r="M90" s="16">
        <v>-8696</v>
      </c>
      <c r="N90" s="16"/>
      <c r="O90" s="16">
        <v>0</v>
      </c>
      <c r="P90" s="16"/>
      <c r="Q90" s="16"/>
      <c r="R90" s="16"/>
      <c r="S90" s="16"/>
    </row>
    <row r="91" spans="1:19" s="19" customFormat="1" ht="13.5" customHeight="1">
      <c r="A91" s="16" t="s">
        <v>54</v>
      </c>
      <c r="B91" s="17" t="s">
        <v>9</v>
      </c>
      <c r="C91" s="19">
        <f t="shared" si="2"/>
        <v>140515</v>
      </c>
      <c r="D91" s="16"/>
      <c r="E91" s="16">
        <v>77656</v>
      </c>
      <c r="F91" s="16"/>
      <c r="G91" s="16">
        <v>3733</v>
      </c>
      <c r="H91" s="16"/>
      <c r="I91" s="16">
        <v>34435</v>
      </c>
      <c r="J91" s="16"/>
      <c r="K91" s="16">
        <v>1678</v>
      </c>
      <c r="L91" s="16"/>
      <c r="M91" s="16">
        <v>21873</v>
      </c>
      <c r="N91" s="16"/>
      <c r="O91" s="16">
        <v>1140</v>
      </c>
      <c r="P91" s="16"/>
      <c r="Q91" s="16"/>
      <c r="R91" s="16"/>
      <c r="S91" s="16"/>
    </row>
    <row r="92" spans="1:19" s="19" customFormat="1" ht="13.5" customHeight="1">
      <c r="A92" s="16" t="s">
        <v>117</v>
      </c>
      <c r="B92" s="17"/>
      <c r="C92" s="19">
        <f>SUM(E92:O92)</f>
        <v>2378</v>
      </c>
      <c r="D92" s="16"/>
      <c r="E92" s="16">
        <v>0</v>
      </c>
      <c r="F92" s="16"/>
      <c r="G92" s="16">
        <v>0</v>
      </c>
      <c r="H92" s="16"/>
      <c r="I92" s="16">
        <v>0</v>
      </c>
      <c r="J92" s="16"/>
      <c r="K92" s="16">
        <v>0</v>
      </c>
      <c r="L92" s="16"/>
      <c r="M92" s="16">
        <v>2378</v>
      </c>
      <c r="N92" s="16"/>
      <c r="O92" s="16">
        <v>0</v>
      </c>
      <c r="P92" s="16"/>
      <c r="Q92" s="16"/>
      <c r="R92" s="16"/>
      <c r="S92" s="16"/>
    </row>
    <row r="93" spans="1:19" s="19" customFormat="1" ht="13.5" customHeight="1">
      <c r="A93" s="16" t="s">
        <v>55</v>
      </c>
      <c r="B93" s="17"/>
      <c r="C93" s="33">
        <f t="shared" si="2"/>
        <v>339754</v>
      </c>
      <c r="D93" s="16"/>
      <c r="E93" s="18">
        <v>156055</v>
      </c>
      <c r="F93" s="16"/>
      <c r="G93" s="18">
        <v>4714</v>
      </c>
      <c r="H93" s="16"/>
      <c r="I93" s="18">
        <v>67758</v>
      </c>
      <c r="J93" s="16"/>
      <c r="K93" s="18">
        <v>0</v>
      </c>
      <c r="L93" s="16"/>
      <c r="M93" s="18">
        <v>111227</v>
      </c>
      <c r="N93" s="16"/>
      <c r="O93" s="18">
        <v>0</v>
      </c>
      <c r="P93" s="16"/>
      <c r="Q93" s="16"/>
      <c r="R93" s="16"/>
      <c r="S93" s="16"/>
    </row>
    <row r="94" spans="1:19" s="19" customFormat="1" ht="13.5" customHeight="1">
      <c r="A94" s="16"/>
      <c r="B94" s="17"/>
      <c r="C94" s="20"/>
      <c r="D94" s="16"/>
      <c r="E94" s="20"/>
      <c r="F94" s="16"/>
      <c r="G94" s="20"/>
      <c r="H94" s="16"/>
      <c r="I94" s="20"/>
      <c r="J94" s="16"/>
      <c r="K94" s="20"/>
      <c r="L94" s="16"/>
      <c r="M94" s="20"/>
      <c r="N94" s="16"/>
      <c r="O94" s="20"/>
      <c r="P94" s="16"/>
      <c r="Q94" s="16"/>
      <c r="R94" s="16"/>
      <c r="S94" s="16"/>
    </row>
    <row r="95" spans="1:19" s="19" customFormat="1" ht="13.5" customHeight="1">
      <c r="A95" s="16" t="s">
        <v>56</v>
      </c>
      <c r="B95" s="17" t="s">
        <v>9</v>
      </c>
      <c r="C95" s="18">
        <f>SUM(E95:O95)</f>
        <v>1242426</v>
      </c>
      <c r="D95" s="16"/>
      <c r="E95" s="18">
        <f>SUM(E85:E93)</f>
        <v>770838</v>
      </c>
      <c r="F95" s="16"/>
      <c r="G95" s="18">
        <f>SUM(G85:G93)</f>
        <v>401924</v>
      </c>
      <c r="H95" s="16"/>
      <c r="I95" s="18">
        <f>SUM(I85:I93)</f>
        <v>486913</v>
      </c>
      <c r="J95" s="16"/>
      <c r="K95" s="18">
        <f>SUM(K85:K93)</f>
        <v>3443</v>
      </c>
      <c r="L95" s="16"/>
      <c r="M95" s="18">
        <f>SUM(M85:M93)</f>
        <v>-450516</v>
      </c>
      <c r="N95" s="16"/>
      <c r="O95" s="18">
        <f>SUM(O85:O93)</f>
        <v>29824</v>
      </c>
      <c r="P95" s="16"/>
      <c r="Q95" s="16"/>
      <c r="R95" s="16"/>
      <c r="S95" s="16"/>
    </row>
    <row r="96" spans="1:19" s="19" customFormat="1" ht="13.5" customHeight="1">
      <c r="A96" s="16"/>
      <c r="B96" s="17"/>
      <c r="C96" s="20"/>
      <c r="D96" s="16"/>
      <c r="E96" s="20"/>
      <c r="F96" s="16"/>
      <c r="G96" s="20"/>
      <c r="H96" s="16"/>
      <c r="I96" s="20"/>
      <c r="J96" s="16"/>
      <c r="K96" s="20"/>
      <c r="L96" s="16"/>
      <c r="M96" s="20"/>
      <c r="N96" s="16"/>
      <c r="O96" s="20"/>
      <c r="P96" s="16"/>
      <c r="Q96" s="16"/>
      <c r="R96" s="16"/>
      <c r="S96" s="16"/>
    </row>
    <row r="97" spans="1:19" s="19" customFormat="1" ht="13.5" customHeight="1">
      <c r="A97" s="16" t="s">
        <v>57</v>
      </c>
      <c r="B97" s="17" t="s">
        <v>9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s="19" customFormat="1" ht="13.5" customHeight="1">
      <c r="A98" s="16" t="s">
        <v>58</v>
      </c>
      <c r="B98" s="17" t="s">
        <v>9</v>
      </c>
      <c r="C98" s="16">
        <f aca="true" t="shared" si="3" ref="C98:C106">SUM(E98:O98)</f>
        <v>62625</v>
      </c>
      <c r="D98" s="16"/>
      <c r="E98" s="16">
        <v>19117</v>
      </c>
      <c r="F98" s="16"/>
      <c r="G98" s="16">
        <v>0</v>
      </c>
      <c r="H98" s="16"/>
      <c r="I98" s="16">
        <v>8300</v>
      </c>
      <c r="J98" s="16"/>
      <c r="K98" s="16">
        <v>3127</v>
      </c>
      <c r="L98" s="16"/>
      <c r="M98" s="16">
        <v>32081</v>
      </c>
      <c r="N98" s="16"/>
      <c r="O98" s="16">
        <v>0</v>
      </c>
      <c r="P98" s="16"/>
      <c r="Q98" s="16"/>
      <c r="R98" s="16"/>
      <c r="S98" s="16"/>
    </row>
    <row r="99" spans="1:19" s="19" customFormat="1" ht="13.5" customHeight="1">
      <c r="A99" s="16" t="s">
        <v>118</v>
      </c>
      <c r="B99" s="17"/>
      <c r="C99" s="16">
        <f>SUM(E99:O99)</f>
        <v>10700</v>
      </c>
      <c r="D99" s="16"/>
      <c r="E99" s="16">
        <v>0</v>
      </c>
      <c r="F99" s="16"/>
      <c r="G99" s="16">
        <v>0</v>
      </c>
      <c r="H99" s="16"/>
      <c r="I99" s="16">
        <v>0</v>
      </c>
      <c r="J99" s="16"/>
      <c r="K99" s="16">
        <v>5709</v>
      </c>
      <c r="L99" s="16"/>
      <c r="M99" s="16">
        <v>4991</v>
      </c>
      <c r="N99" s="16"/>
      <c r="O99" s="16">
        <v>0</v>
      </c>
      <c r="P99" s="16"/>
      <c r="Q99" s="16"/>
      <c r="R99" s="16"/>
      <c r="S99" s="16"/>
    </row>
    <row r="100" spans="1:19" s="19" customFormat="1" ht="13.5" customHeight="1">
      <c r="A100" s="16" t="s">
        <v>59</v>
      </c>
      <c r="B100" s="17" t="s">
        <v>9</v>
      </c>
      <c r="C100" s="16">
        <f t="shared" si="3"/>
        <v>232475</v>
      </c>
      <c r="D100" s="16"/>
      <c r="E100" s="16">
        <v>144276</v>
      </c>
      <c r="F100" s="16"/>
      <c r="G100" s="16">
        <v>16978</v>
      </c>
      <c r="H100" s="16"/>
      <c r="I100" s="16">
        <v>70015</v>
      </c>
      <c r="J100" s="16"/>
      <c r="K100" s="16">
        <v>0</v>
      </c>
      <c r="L100" s="16"/>
      <c r="M100" s="16">
        <v>1206</v>
      </c>
      <c r="N100" s="16"/>
      <c r="O100" s="16">
        <v>0</v>
      </c>
      <c r="P100" s="16"/>
      <c r="Q100" s="16"/>
      <c r="R100" s="16"/>
      <c r="S100" s="16"/>
    </row>
    <row r="101" spans="1:19" s="19" customFormat="1" ht="13.5" customHeight="1">
      <c r="A101" s="16" t="s">
        <v>60</v>
      </c>
      <c r="B101" s="17" t="s">
        <v>9</v>
      </c>
      <c r="C101" s="16">
        <f t="shared" si="3"/>
        <v>144257</v>
      </c>
      <c r="D101" s="16"/>
      <c r="E101" s="16">
        <v>36129</v>
      </c>
      <c r="F101" s="16"/>
      <c r="G101" s="16">
        <v>5685</v>
      </c>
      <c r="H101" s="16"/>
      <c r="I101" s="16">
        <v>18155</v>
      </c>
      <c r="J101" s="16"/>
      <c r="K101" s="16">
        <v>20</v>
      </c>
      <c r="L101" s="16"/>
      <c r="M101" s="16">
        <v>84268</v>
      </c>
      <c r="N101" s="16"/>
      <c r="O101" s="16">
        <v>0</v>
      </c>
      <c r="P101" s="16"/>
      <c r="Q101" s="16"/>
      <c r="R101" s="16"/>
      <c r="S101" s="16"/>
    </row>
    <row r="102" spans="1:19" s="19" customFormat="1" ht="13.5" customHeight="1">
      <c r="A102" s="16" t="s">
        <v>61</v>
      </c>
      <c r="B102" s="17" t="s">
        <v>9</v>
      </c>
      <c r="C102" s="16">
        <f t="shared" si="3"/>
        <v>13094</v>
      </c>
      <c r="D102" s="16"/>
      <c r="E102" s="16">
        <v>5134</v>
      </c>
      <c r="F102" s="16"/>
      <c r="G102" s="16">
        <v>0</v>
      </c>
      <c r="H102" s="16"/>
      <c r="I102" s="16">
        <v>2229</v>
      </c>
      <c r="J102" s="16"/>
      <c r="K102" s="16">
        <v>0</v>
      </c>
      <c r="L102" s="16"/>
      <c r="M102" s="16">
        <v>5731</v>
      </c>
      <c r="N102" s="16"/>
      <c r="O102" s="16">
        <v>0</v>
      </c>
      <c r="P102" s="16"/>
      <c r="Q102" s="16"/>
      <c r="R102" s="16"/>
      <c r="S102" s="16"/>
    </row>
    <row r="103" spans="1:19" s="19" customFormat="1" ht="13.5" customHeight="1">
      <c r="A103" s="16" t="s">
        <v>82</v>
      </c>
      <c r="B103" s="17"/>
      <c r="C103" s="16">
        <f t="shared" si="3"/>
        <v>101981</v>
      </c>
      <c r="D103" s="16"/>
      <c r="E103" s="16">
        <v>99912</v>
      </c>
      <c r="F103" s="16"/>
      <c r="G103" s="16">
        <v>0</v>
      </c>
      <c r="H103" s="16"/>
      <c r="I103" s="16">
        <v>43122</v>
      </c>
      <c r="J103" s="16"/>
      <c r="K103" s="16">
        <v>0</v>
      </c>
      <c r="L103" s="16"/>
      <c r="M103" s="16">
        <v>-41053</v>
      </c>
      <c r="N103" s="16"/>
      <c r="O103" s="16">
        <v>0</v>
      </c>
      <c r="P103" s="16"/>
      <c r="Q103" s="16"/>
      <c r="R103" s="16"/>
      <c r="S103" s="16"/>
    </row>
    <row r="104" spans="1:19" s="19" customFormat="1" ht="13.5" customHeight="1">
      <c r="A104" s="16" t="s">
        <v>103</v>
      </c>
      <c r="B104" s="17"/>
      <c r="C104" s="16">
        <f>SUM(E104:O104)</f>
        <v>1500</v>
      </c>
      <c r="D104" s="16"/>
      <c r="E104" s="16">
        <v>0</v>
      </c>
      <c r="F104" s="16"/>
      <c r="G104" s="16">
        <v>0</v>
      </c>
      <c r="H104" s="16"/>
      <c r="I104" s="16">
        <v>0</v>
      </c>
      <c r="J104" s="16"/>
      <c r="K104" s="16">
        <v>1500</v>
      </c>
      <c r="L104" s="16"/>
      <c r="M104" s="16">
        <v>0</v>
      </c>
      <c r="N104" s="16"/>
      <c r="O104" s="16">
        <v>0</v>
      </c>
      <c r="P104" s="16"/>
      <c r="Q104" s="16"/>
      <c r="R104" s="16"/>
      <c r="S104" s="16"/>
    </row>
    <row r="105" spans="1:19" s="19" customFormat="1" ht="13.5" customHeight="1">
      <c r="A105" s="16" t="s">
        <v>62</v>
      </c>
      <c r="B105" s="17"/>
      <c r="C105" s="16">
        <f t="shared" si="3"/>
        <v>881</v>
      </c>
      <c r="D105" s="16"/>
      <c r="E105" s="16">
        <v>0</v>
      </c>
      <c r="F105" s="16"/>
      <c r="G105" s="16">
        <v>0</v>
      </c>
      <c r="H105" s="16"/>
      <c r="I105" s="16">
        <v>0</v>
      </c>
      <c r="J105" s="16"/>
      <c r="K105" s="16">
        <v>0</v>
      </c>
      <c r="L105" s="16"/>
      <c r="M105" s="16">
        <v>881</v>
      </c>
      <c r="N105" s="16"/>
      <c r="O105" s="16">
        <v>0</v>
      </c>
      <c r="P105" s="16"/>
      <c r="Q105" s="16"/>
      <c r="R105" s="16"/>
      <c r="S105" s="16"/>
    </row>
    <row r="106" spans="1:19" s="19" customFormat="1" ht="13.5" customHeight="1">
      <c r="A106" s="16" t="s">
        <v>42</v>
      </c>
      <c r="B106" s="17"/>
      <c r="C106" s="16">
        <f t="shared" si="3"/>
        <v>391</v>
      </c>
      <c r="D106" s="16"/>
      <c r="E106" s="16">
        <v>0</v>
      </c>
      <c r="F106" s="16"/>
      <c r="G106" s="16">
        <v>0</v>
      </c>
      <c r="H106" s="16"/>
      <c r="I106" s="16">
        <v>0</v>
      </c>
      <c r="J106" s="16"/>
      <c r="K106" s="16">
        <v>0</v>
      </c>
      <c r="L106" s="16"/>
      <c r="M106" s="16">
        <v>391</v>
      </c>
      <c r="N106" s="16"/>
      <c r="O106" s="16">
        <v>0</v>
      </c>
      <c r="P106" s="16"/>
      <c r="Q106" s="16"/>
      <c r="R106" s="16"/>
      <c r="S106" s="16"/>
    </row>
    <row r="107" spans="1:19" s="19" customFormat="1" ht="13.5" customHeight="1">
      <c r="A107" s="16" t="s">
        <v>44</v>
      </c>
      <c r="B107" s="17" t="s">
        <v>9</v>
      </c>
      <c r="C107" s="20">
        <f>SUM(E107:O107)</f>
        <v>82557</v>
      </c>
      <c r="D107" s="20"/>
      <c r="E107" s="20">
        <v>54912</v>
      </c>
      <c r="F107" s="20"/>
      <c r="G107" s="20">
        <v>0</v>
      </c>
      <c r="H107" s="20"/>
      <c r="I107" s="20">
        <v>23842</v>
      </c>
      <c r="J107" s="20"/>
      <c r="K107" s="20">
        <v>0</v>
      </c>
      <c r="L107" s="20"/>
      <c r="M107" s="20">
        <v>3803</v>
      </c>
      <c r="N107" s="20"/>
      <c r="O107" s="20">
        <v>0</v>
      </c>
      <c r="P107" s="16"/>
      <c r="Q107" s="16"/>
      <c r="R107" s="16"/>
      <c r="S107" s="16"/>
    </row>
    <row r="108" spans="1:19" s="19" customFormat="1" ht="13.5" customHeight="1">
      <c r="A108" s="16" t="s">
        <v>86</v>
      </c>
      <c r="B108" s="17"/>
      <c r="C108" s="16">
        <f>SUM(E108:O108)</f>
        <v>168924</v>
      </c>
      <c r="D108" s="16"/>
      <c r="E108" s="16">
        <v>209471</v>
      </c>
      <c r="F108" s="16"/>
      <c r="G108" s="16">
        <v>4010</v>
      </c>
      <c r="H108" s="16"/>
      <c r="I108" s="16">
        <v>90950</v>
      </c>
      <c r="J108" s="16"/>
      <c r="K108" s="16">
        <v>3096</v>
      </c>
      <c r="L108" s="16"/>
      <c r="M108" s="16">
        <v>-138603</v>
      </c>
      <c r="N108" s="16"/>
      <c r="O108" s="16">
        <v>0</v>
      </c>
      <c r="P108" s="16"/>
      <c r="Q108" s="16"/>
      <c r="R108" s="16"/>
      <c r="S108" s="16"/>
    </row>
    <row r="109" spans="1:19" s="19" customFormat="1" ht="13.5" customHeight="1">
      <c r="A109" s="16" t="s">
        <v>83</v>
      </c>
      <c r="B109" s="17" t="s">
        <v>9</v>
      </c>
      <c r="C109" s="18">
        <f>SUM(E109:O109)</f>
        <v>107056</v>
      </c>
      <c r="D109" s="16"/>
      <c r="E109" s="18">
        <v>42886</v>
      </c>
      <c r="F109" s="16"/>
      <c r="G109" s="18">
        <v>26999</v>
      </c>
      <c r="H109" s="16"/>
      <c r="I109" s="18">
        <v>29513</v>
      </c>
      <c r="J109" s="16"/>
      <c r="K109" s="18">
        <v>0</v>
      </c>
      <c r="L109" s="16"/>
      <c r="M109" s="18">
        <v>7658</v>
      </c>
      <c r="N109" s="16"/>
      <c r="O109" s="18">
        <v>0</v>
      </c>
      <c r="P109" s="16"/>
      <c r="Q109" s="16"/>
      <c r="R109" s="16"/>
      <c r="S109" s="16"/>
    </row>
    <row r="110" spans="1:19" s="19" customFormat="1" ht="13.5" customHeight="1">
      <c r="A110" s="16"/>
      <c r="B110" s="17"/>
      <c r="C110" s="20"/>
      <c r="D110" s="16"/>
      <c r="E110" s="20"/>
      <c r="F110" s="16"/>
      <c r="G110" s="20"/>
      <c r="H110" s="16"/>
      <c r="I110" s="20"/>
      <c r="J110" s="16"/>
      <c r="K110" s="20"/>
      <c r="L110" s="16"/>
      <c r="M110" s="20"/>
      <c r="N110" s="16"/>
      <c r="O110" s="20"/>
      <c r="P110" s="16"/>
      <c r="Q110" s="16"/>
      <c r="R110" s="16"/>
      <c r="S110" s="16"/>
    </row>
    <row r="111" spans="1:19" s="19" customFormat="1" ht="13.5" customHeight="1">
      <c r="A111" s="16" t="s">
        <v>63</v>
      </c>
      <c r="B111" s="17" t="s">
        <v>9</v>
      </c>
      <c r="C111" s="18">
        <f>SUM(E111:O111)</f>
        <v>926441</v>
      </c>
      <c r="D111" s="16"/>
      <c r="E111" s="18">
        <f>SUM(E98:E109)</f>
        <v>611837</v>
      </c>
      <c r="F111" s="16"/>
      <c r="G111" s="18">
        <f>SUM(G98:G109)</f>
        <v>53672</v>
      </c>
      <c r="H111" s="16"/>
      <c r="I111" s="18">
        <f>SUM(I98:I109)</f>
        <v>286126</v>
      </c>
      <c r="J111" s="16"/>
      <c r="K111" s="18">
        <f>SUM(K98:K109)</f>
        <v>13452</v>
      </c>
      <c r="L111" s="16"/>
      <c r="M111" s="18">
        <f>SUM(M98:M109)</f>
        <v>-38646</v>
      </c>
      <c r="N111" s="16"/>
      <c r="O111" s="18">
        <f>SUM(O98:O109)</f>
        <v>0</v>
      </c>
      <c r="P111" s="16"/>
      <c r="Q111" s="16"/>
      <c r="R111" s="16"/>
      <c r="S111" s="16"/>
    </row>
    <row r="112" spans="1:19" s="19" customFormat="1" ht="13.5" customHeight="1">
      <c r="A112" s="16"/>
      <c r="B112" s="17"/>
      <c r="C112" s="20"/>
      <c r="D112" s="16"/>
      <c r="E112" s="20"/>
      <c r="F112" s="16"/>
      <c r="G112" s="20"/>
      <c r="H112" s="16"/>
      <c r="I112" s="20"/>
      <c r="J112" s="16"/>
      <c r="K112" s="20"/>
      <c r="L112" s="16"/>
      <c r="M112" s="20"/>
      <c r="N112" s="16"/>
      <c r="O112" s="20"/>
      <c r="P112" s="16"/>
      <c r="Q112" s="16"/>
      <c r="R112" s="16"/>
      <c r="S112" s="16"/>
    </row>
    <row r="113" spans="1:19" s="19" customFormat="1" ht="13.5" customHeight="1">
      <c r="A113" s="16" t="s">
        <v>96</v>
      </c>
      <c r="B113" s="17"/>
      <c r="C113" s="18">
        <f>SUM(E113:O113)</f>
        <v>376086</v>
      </c>
      <c r="D113" s="16"/>
      <c r="E113" s="18">
        <v>92973</v>
      </c>
      <c r="F113" s="16"/>
      <c r="G113" s="18">
        <v>0</v>
      </c>
      <c r="H113" s="16"/>
      <c r="I113" s="18">
        <v>40368</v>
      </c>
      <c r="J113" s="16"/>
      <c r="K113" s="18">
        <v>0</v>
      </c>
      <c r="L113" s="16"/>
      <c r="M113" s="18">
        <v>242745</v>
      </c>
      <c r="N113" s="16"/>
      <c r="O113" s="18">
        <v>0</v>
      </c>
      <c r="P113" s="16"/>
      <c r="Q113" s="16"/>
      <c r="R113" s="16"/>
      <c r="S113" s="16"/>
    </row>
    <row r="114" spans="1:19" s="19" customFormat="1" ht="13.5" customHeight="1">
      <c r="A114" s="16"/>
      <c r="B114" s="17"/>
      <c r="C114" s="20"/>
      <c r="D114" s="16"/>
      <c r="E114" s="20"/>
      <c r="F114" s="16"/>
      <c r="G114" s="20"/>
      <c r="H114" s="16"/>
      <c r="I114" s="20"/>
      <c r="J114" s="16"/>
      <c r="K114" s="20"/>
      <c r="L114" s="16"/>
      <c r="M114" s="20"/>
      <c r="N114" s="16"/>
      <c r="O114" s="20"/>
      <c r="P114" s="16"/>
      <c r="Q114" s="16"/>
      <c r="R114" s="16"/>
      <c r="S114" s="16"/>
    </row>
    <row r="115" spans="1:19" s="19" customFormat="1" ht="13.5" customHeight="1">
      <c r="A115" s="16" t="s">
        <v>64</v>
      </c>
      <c r="B115" s="17"/>
      <c r="C115" s="18">
        <f>SUM(E115:O115)</f>
        <v>2544953</v>
      </c>
      <c r="D115" s="16"/>
      <c r="E115" s="18">
        <f>SUM(E95,E111,E113,)</f>
        <v>1475648</v>
      </c>
      <c r="F115" s="20"/>
      <c r="G115" s="18">
        <f>SUM(G95,G111,G113,)</f>
        <v>455596</v>
      </c>
      <c r="H115" s="20"/>
      <c r="I115" s="18">
        <f>SUM(I95,I111,I113,)</f>
        <v>813407</v>
      </c>
      <c r="J115" s="20"/>
      <c r="K115" s="18">
        <f>SUM(K95,K111,K113,)</f>
        <v>16895</v>
      </c>
      <c r="L115" s="20"/>
      <c r="M115" s="18">
        <f>SUM(M95,M111,M113,)</f>
        <v>-246417</v>
      </c>
      <c r="N115" s="20"/>
      <c r="O115" s="18">
        <f>SUM(O95,O111,O113,)</f>
        <v>29824</v>
      </c>
      <c r="P115" s="16"/>
      <c r="Q115" s="16"/>
      <c r="R115" s="16"/>
      <c r="S115" s="16"/>
    </row>
    <row r="116" spans="1:19" s="19" customFormat="1" ht="13.5" customHeight="1">
      <c r="A116" s="16"/>
      <c r="B116" s="17" t="s">
        <v>9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s="19" customFormat="1" ht="13.5" customHeight="1">
      <c r="A117" s="16" t="s">
        <v>15</v>
      </c>
      <c r="B117" s="17" t="s">
        <v>9</v>
      </c>
      <c r="C117" s="16"/>
      <c r="D117" s="16"/>
      <c r="E117" s="16" t="s">
        <v>9</v>
      </c>
      <c r="F117" s="16" t="s">
        <v>9</v>
      </c>
      <c r="G117" s="16" t="s">
        <v>9</v>
      </c>
      <c r="H117" s="16" t="s">
        <v>9</v>
      </c>
      <c r="I117" s="16" t="s">
        <v>9</v>
      </c>
      <c r="J117" s="16" t="s">
        <v>9</v>
      </c>
      <c r="K117" s="16" t="s">
        <v>9</v>
      </c>
      <c r="L117" s="16" t="s">
        <v>9</v>
      </c>
      <c r="M117" s="16" t="s">
        <v>9</v>
      </c>
      <c r="N117" s="16" t="s">
        <v>9</v>
      </c>
      <c r="O117" s="16" t="s">
        <v>9</v>
      </c>
      <c r="P117" s="16"/>
      <c r="Q117" s="16"/>
      <c r="R117" s="16"/>
      <c r="S117" s="16"/>
    </row>
    <row r="118" spans="1:19" s="19" customFormat="1" ht="13.5" customHeight="1">
      <c r="A118" s="16" t="s">
        <v>65</v>
      </c>
      <c r="B118" s="17" t="s">
        <v>9</v>
      </c>
      <c r="C118" s="16">
        <f aca="true" t="shared" si="4" ref="C118:C124">SUM(E118:O118)</f>
        <v>9035</v>
      </c>
      <c r="D118" s="16"/>
      <c r="E118" s="16">
        <v>0</v>
      </c>
      <c r="F118" s="16"/>
      <c r="G118" s="16">
        <v>0</v>
      </c>
      <c r="H118" s="16"/>
      <c r="I118" s="16">
        <v>0</v>
      </c>
      <c r="J118" s="16"/>
      <c r="K118" s="16">
        <v>2682</v>
      </c>
      <c r="L118" s="16"/>
      <c r="M118" s="16">
        <v>6353</v>
      </c>
      <c r="N118" s="16"/>
      <c r="O118" s="16">
        <v>0</v>
      </c>
      <c r="P118" s="16"/>
      <c r="Q118" s="16"/>
      <c r="R118" s="16"/>
      <c r="S118" s="16"/>
    </row>
    <row r="119" spans="1:19" s="19" customFormat="1" ht="13.5" customHeight="1">
      <c r="A119" s="16" t="s">
        <v>122</v>
      </c>
      <c r="B119" s="17"/>
      <c r="C119" s="16">
        <f t="shared" si="4"/>
        <v>160921</v>
      </c>
      <c r="D119" s="16"/>
      <c r="E119" s="16">
        <v>0</v>
      </c>
      <c r="F119" s="16"/>
      <c r="G119" s="16">
        <v>0</v>
      </c>
      <c r="H119" s="16"/>
      <c r="I119" s="16">
        <v>160547</v>
      </c>
      <c r="J119" s="16"/>
      <c r="K119" s="16">
        <v>0</v>
      </c>
      <c r="L119" s="16"/>
      <c r="M119" s="16">
        <v>374</v>
      </c>
      <c r="N119" s="16"/>
      <c r="O119" s="16">
        <v>0</v>
      </c>
      <c r="P119" s="16"/>
      <c r="Q119" s="16"/>
      <c r="R119" s="16"/>
      <c r="S119" s="16"/>
    </row>
    <row r="120" spans="1:19" s="19" customFormat="1" ht="13.5" customHeight="1">
      <c r="A120" s="16" t="s">
        <v>66</v>
      </c>
      <c r="B120" s="17" t="s">
        <v>9</v>
      </c>
      <c r="C120" s="16">
        <f t="shared" si="4"/>
        <v>-19282</v>
      </c>
      <c r="D120" s="16"/>
      <c r="E120" s="16">
        <v>11284</v>
      </c>
      <c r="F120" s="16"/>
      <c r="G120" s="16">
        <v>0</v>
      </c>
      <c r="H120" s="16"/>
      <c r="I120" s="16">
        <v>3385</v>
      </c>
      <c r="J120" s="16"/>
      <c r="K120" s="16">
        <v>0</v>
      </c>
      <c r="L120" s="16"/>
      <c r="M120" s="16">
        <v>-33951</v>
      </c>
      <c r="N120" s="16"/>
      <c r="O120" s="16">
        <v>0</v>
      </c>
      <c r="P120" s="16"/>
      <c r="Q120" s="16"/>
      <c r="R120" s="16"/>
      <c r="S120" s="16"/>
    </row>
    <row r="121" spans="1:19" s="19" customFormat="1" ht="13.5" customHeight="1">
      <c r="A121" s="16" t="s">
        <v>67</v>
      </c>
      <c r="B121" s="17" t="s">
        <v>9</v>
      </c>
      <c r="C121" s="16">
        <f t="shared" si="4"/>
        <v>1561</v>
      </c>
      <c r="D121" s="16"/>
      <c r="E121" s="16">
        <v>0</v>
      </c>
      <c r="F121" s="16"/>
      <c r="G121" s="16">
        <v>0</v>
      </c>
      <c r="H121" s="16"/>
      <c r="I121" s="16">
        <v>0</v>
      </c>
      <c r="J121" s="16"/>
      <c r="K121" s="16">
        <v>0</v>
      </c>
      <c r="L121" s="16"/>
      <c r="M121" s="16">
        <v>1561</v>
      </c>
      <c r="N121" s="16"/>
      <c r="O121" s="16">
        <v>0</v>
      </c>
      <c r="P121" s="16"/>
      <c r="Q121" s="16"/>
      <c r="R121" s="16"/>
      <c r="S121" s="16"/>
    </row>
    <row r="122" spans="1:19" s="19" customFormat="1" ht="13.5" customHeight="1">
      <c r="A122" s="16" t="s">
        <v>68</v>
      </c>
      <c r="B122" s="17" t="s">
        <v>9</v>
      </c>
      <c r="C122" s="16">
        <f t="shared" si="4"/>
        <v>9924</v>
      </c>
      <c r="D122" s="16"/>
      <c r="E122" s="16">
        <v>0</v>
      </c>
      <c r="F122" s="16"/>
      <c r="G122" s="16">
        <v>0</v>
      </c>
      <c r="H122" s="16"/>
      <c r="I122" s="16">
        <v>0</v>
      </c>
      <c r="J122" s="16"/>
      <c r="K122" s="16">
        <v>0</v>
      </c>
      <c r="L122" s="16"/>
      <c r="M122" s="16">
        <v>9924</v>
      </c>
      <c r="N122" s="16"/>
      <c r="O122" s="16">
        <v>0</v>
      </c>
      <c r="P122" s="16"/>
      <c r="Q122" s="16"/>
      <c r="R122" s="16"/>
      <c r="S122" s="16"/>
    </row>
    <row r="123" spans="1:19" s="19" customFormat="1" ht="13.5" customHeight="1">
      <c r="A123" s="16" t="s">
        <v>69</v>
      </c>
      <c r="B123" s="17"/>
      <c r="C123" s="20">
        <f>SUM(E123:O123)</f>
        <v>69757</v>
      </c>
      <c r="D123" s="20"/>
      <c r="E123" s="20">
        <v>0</v>
      </c>
      <c r="F123" s="20"/>
      <c r="G123" s="20">
        <v>0</v>
      </c>
      <c r="H123" s="20"/>
      <c r="I123" s="20">
        <v>0</v>
      </c>
      <c r="J123" s="20"/>
      <c r="K123" s="20">
        <v>0</v>
      </c>
      <c r="L123" s="20"/>
      <c r="M123" s="20">
        <v>69757</v>
      </c>
      <c r="N123" s="20"/>
      <c r="O123" s="20">
        <v>0</v>
      </c>
      <c r="P123" s="16"/>
      <c r="Q123" s="16"/>
      <c r="R123" s="16"/>
      <c r="S123" s="16"/>
    </row>
    <row r="124" spans="1:19" s="19" customFormat="1" ht="13.5" customHeight="1">
      <c r="A124" s="16" t="s">
        <v>119</v>
      </c>
      <c r="B124" s="17" t="s">
        <v>9</v>
      </c>
      <c r="C124" s="21">
        <f t="shared" si="4"/>
        <v>11714</v>
      </c>
      <c r="D124" s="16"/>
      <c r="E124" s="21">
        <v>0</v>
      </c>
      <c r="F124" s="16"/>
      <c r="G124" s="21">
        <v>0</v>
      </c>
      <c r="H124" s="16"/>
      <c r="I124" s="21">
        <v>0</v>
      </c>
      <c r="J124" s="16"/>
      <c r="K124" s="21">
        <v>0</v>
      </c>
      <c r="L124" s="16"/>
      <c r="M124" s="21">
        <v>8844</v>
      </c>
      <c r="N124" s="16"/>
      <c r="O124" s="21">
        <v>2870</v>
      </c>
      <c r="P124" s="16"/>
      <c r="Q124" s="16"/>
      <c r="R124" s="16"/>
      <c r="S124" s="16"/>
    </row>
    <row r="125" spans="1:19" s="19" customFormat="1" ht="13.5" customHeight="1">
      <c r="A125" s="16"/>
      <c r="B125" s="17"/>
      <c r="C125" s="20"/>
      <c r="D125" s="16"/>
      <c r="E125" s="20"/>
      <c r="F125" s="16"/>
      <c r="G125" s="20"/>
      <c r="H125" s="16"/>
      <c r="I125" s="20"/>
      <c r="J125" s="16"/>
      <c r="K125" s="20"/>
      <c r="L125" s="16"/>
      <c r="M125" s="20"/>
      <c r="N125" s="16"/>
      <c r="O125" s="20"/>
      <c r="P125" s="16"/>
      <c r="Q125" s="16"/>
      <c r="R125" s="16"/>
      <c r="S125" s="16"/>
    </row>
    <row r="126" spans="1:19" s="19" customFormat="1" ht="13.5" customHeight="1">
      <c r="A126" s="16" t="s">
        <v>70</v>
      </c>
      <c r="B126" s="17" t="s">
        <v>9</v>
      </c>
      <c r="C126" s="18">
        <f>SUM(E126:O126)</f>
        <v>243630</v>
      </c>
      <c r="D126" s="16"/>
      <c r="E126" s="18">
        <f>SUM(E118:E124)</f>
        <v>11284</v>
      </c>
      <c r="F126" s="16"/>
      <c r="G126" s="18">
        <f>SUM(G118:G124)</f>
        <v>0</v>
      </c>
      <c r="H126" s="16"/>
      <c r="I126" s="18">
        <f>SUM(I118:I124)</f>
        <v>163932</v>
      </c>
      <c r="J126" s="16"/>
      <c r="K126" s="18">
        <f>SUM(K118:K124)</f>
        <v>2682</v>
      </c>
      <c r="L126" s="16"/>
      <c r="M126" s="18">
        <f>SUM(M118:M124)</f>
        <v>62862</v>
      </c>
      <c r="N126" s="16"/>
      <c r="O126" s="18">
        <f>SUM(O118:O124)</f>
        <v>2870</v>
      </c>
      <c r="P126" s="16"/>
      <c r="Q126" s="16"/>
      <c r="R126" s="16"/>
      <c r="S126" s="16"/>
    </row>
    <row r="127" spans="1:19" s="19" customFormat="1" ht="13.5" customHeight="1">
      <c r="A127" s="16"/>
      <c r="B127" s="17" t="s">
        <v>9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 s="19" customFormat="1" ht="13.5" customHeight="1">
      <c r="A128" s="16" t="s">
        <v>123</v>
      </c>
      <c r="B128" s="17"/>
      <c r="C128" s="16">
        <f>SUM(E128:O128)</f>
        <v>66901</v>
      </c>
      <c r="D128" s="16"/>
      <c r="E128" s="16">
        <v>43146</v>
      </c>
      <c r="F128" s="16"/>
      <c r="G128" s="16">
        <v>2978</v>
      </c>
      <c r="H128" s="16"/>
      <c r="I128" s="16">
        <v>14544</v>
      </c>
      <c r="J128" s="16"/>
      <c r="K128" s="16">
        <v>0</v>
      </c>
      <c r="L128" s="16"/>
      <c r="M128" s="16">
        <v>6233</v>
      </c>
      <c r="N128" s="16"/>
      <c r="O128" s="16">
        <v>0</v>
      </c>
      <c r="P128" s="16"/>
      <c r="Q128" s="16"/>
      <c r="R128" s="16"/>
      <c r="S128" s="16"/>
    </row>
    <row r="129" spans="1:19" s="19" customFormat="1" ht="13.5" customHeight="1">
      <c r="A129" s="19" t="s">
        <v>124</v>
      </c>
      <c r="B129" s="17"/>
      <c r="C129" s="21">
        <f>SUM(E129:O129)</f>
        <v>883949</v>
      </c>
      <c r="D129" s="16"/>
      <c r="E129" s="21">
        <v>346005</v>
      </c>
      <c r="F129" s="16"/>
      <c r="G129" s="21">
        <v>223819</v>
      </c>
      <c r="H129" s="16"/>
      <c r="I129" s="21">
        <v>78676</v>
      </c>
      <c r="J129" s="16"/>
      <c r="K129" s="21">
        <v>0</v>
      </c>
      <c r="L129" s="16"/>
      <c r="M129" s="21">
        <v>235449</v>
      </c>
      <c r="N129" s="16"/>
      <c r="O129" s="21">
        <v>0</v>
      </c>
      <c r="P129" s="16"/>
      <c r="Q129" s="16"/>
      <c r="R129" s="16"/>
      <c r="S129" s="16"/>
    </row>
    <row r="130" spans="1:19" s="19" customFormat="1" ht="13.5" customHeight="1">
      <c r="A130" s="16"/>
      <c r="B130" s="17" t="s">
        <v>9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1:19" s="19" customFormat="1" ht="13.5" customHeight="1">
      <c r="A131" s="16" t="s">
        <v>71</v>
      </c>
      <c r="B131" s="17" t="s">
        <v>9</v>
      </c>
      <c r="C131" s="18">
        <f>SUM(E131:O131)</f>
        <v>1194480</v>
      </c>
      <c r="D131" s="16"/>
      <c r="E131" s="18">
        <f>E126+E128+E129</f>
        <v>400435</v>
      </c>
      <c r="F131" s="16"/>
      <c r="G131" s="18">
        <f>G126+G128+G129</f>
        <v>226797</v>
      </c>
      <c r="H131" s="16"/>
      <c r="I131" s="18">
        <f>I126+I128+I129</f>
        <v>257152</v>
      </c>
      <c r="J131" s="16"/>
      <c r="K131" s="18">
        <f>K126+K128+K129</f>
        <v>2682</v>
      </c>
      <c r="L131" s="16"/>
      <c r="M131" s="18">
        <f>M126+M128+M129</f>
        <v>304544</v>
      </c>
      <c r="N131" s="16"/>
      <c r="O131" s="18">
        <f>O126+O128+O129</f>
        <v>2870</v>
      </c>
      <c r="P131" s="16"/>
      <c r="Q131" s="16"/>
      <c r="R131" s="16"/>
      <c r="S131" s="16"/>
    </row>
    <row r="132" spans="1:19" s="19" customFormat="1" ht="13.5" customHeight="1">
      <c r="A132" s="16"/>
      <c r="B132" s="17" t="s">
        <v>9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1:19" s="19" customFormat="1" ht="13.5" customHeight="1">
      <c r="A133" s="16" t="s">
        <v>16</v>
      </c>
      <c r="B133" s="17" t="s">
        <v>9</v>
      </c>
      <c r="C133" s="16"/>
      <c r="D133" s="16"/>
      <c r="E133" s="16" t="s">
        <v>9</v>
      </c>
      <c r="F133" s="16" t="s">
        <v>9</v>
      </c>
      <c r="G133" s="16" t="s">
        <v>9</v>
      </c>
      <c r="H133" s="16" t="s">
        <v>9</v>
      </c>
      <c r="I133" s="16" t="s">
        <v>9</v>
      </c>
      <c r="J133" s="16" t="s">
        <v>9</v>
      </c>
      <c r="K133" s="16" t="s">
        <v>9</v>
      </c>
      <c r="L133" s="16" t="s">
        <v>9</v>
      </c>
      <c r="M133" s="16" t="s">
        <v>9</v>
      </c>
      <c r="N133" s="16" t="s">
        <v>9</v>
      </c>
      <c r="O133" s="16" t="s">
        <v>9</v>
      </c>
      <c r="P133" s="16"/>
      <c r="Q133" s="16"/>
      <c r="R133" s="16"/>
      <c r="S133" s="16"/>
    </row>
    <row r="134" spans="1:19" s="19" customFormat="1" ht="13.5" customHeight="1">
      <c r="A134" s="16" t="s">
        <v>72</v>
      </c>
      <c r="B134" s="17" t="s">
        <v>9</v>
      </c>
      <c r="C134" s="16">
        <f>SUM(E134:O134)</f>
        <v>582501</v>
      </c>
      <c r="D134" s="16"/>
      <c r="E134" s="16">
        <v>395430</v>
      </c>
      <c r="F134" s="16"/>
      <c r="G134" s="16">
        <v>2067</v>
      </c>
      <c r="H134" s="16"/>
      <c r="I134" s="16">
        <v>171692</v>
      </c>
      <c r="J134" s="16"/>
      <c r="K134" s="16">
        <v>0</v>
      </c>
      <c r="L134" s="16"/>
      <c r="M134" s="16">
        <v>13312</v>
      </c>
      <c r="N134" s="16"/>
      <c r="O134" s="16">
        <v>0</v>
      </c>
      <c r="P134" s="16"/>
      <c r="Q134" s="16"/>
      <c r="R134" s="16"/>
      <c r="S134" s="16"/>
    </row>
    <row r="135" spans="1:19" s="19" customFormat="1" ht="13.5" customHeight="1">
      <c r="A135" s="16" t="s">
        <v>73</v>
      </c>
      <c r="B135" s="17" t="s">
        <v>9</v>
      </c>
      <c r="C135" s="16">
        <f>SUM(E135:O135)</f>
        <v>978729</v>
      </c>
      <c r="D135" s="16"/>
      <c r="E135" s="16">
        <v>65863</v>
      </c>
      <c r="F135" s="16"/>
      <c r="G135" s="16">
        <v>280666</v>
      </c>
      <c r="H135" s="16"/>
      <c r="I135" s="16">
        <v>150459</v>
      </c>
      <c r="J135" s="16"/>
      <c r="K135" s="16">
        <v>0</v>
      </c>
      <c r="L135" s="16"/>
      <c r="M135" s="16">
        <v>472043</v>
      </c>
      <c r="N135" s="16"/>
      <c r="O135" s="16">
        <v>9698</v>
      </c>
      <c r="P135" s="16"/>
      <c r="Q135" s="16"/>
      <c r="R135" s="16"/>
      <c r="S135" s="16"/>
    </row>
    <row r="136" spans="1:19" s="19" customFormat="1" ht="13.5" customHeight="1">
      <c r="A136" s="16" t="s">
        <v>84</v>
      </c>
      <c r="B136" s="17" t="s">
        <v>9</v>
      </c>
      <c r="C136" s="16">
        <f>SUM(E136:O136)</f>
        <v>302921</v>
      </c>
      <c r="D136" s="16"/>
      <c r="E136" s="16">
        <v>0</v>
      </c>
      <c r="F136" s="16"/>
      <c r="G136" s="16">
        <v>18338</v>
      </c>
      <c r="H136" s="16"/>
      <c r="I136" s="16">
        <v>7962</v>
      </c>
      <c r="J136" s="16"/>
      <c r="K136" s="16">
        <v>0</v>
      </c>
      <c r="L136" s="16"/>
      <c r="M136" s="16">
        <v>276621</v>
      </c>
      <c r="N136" s="16"/>
      <c r="O136" s="16">
        <v>0</v>
      </c>
      <c r="P136" s="16"/>
      <c r="Q136" s="16"/>
      <c r="R136" s="16"/>
      <c r="S136" s="16"/>
    </row>
    <row r="137" spans="1:19" s="19" customFormat="1" ht="13.5" customHeight="1">
      <c r="A137" s="16" t="s">
        <v>74</v>
      </c>
      <c r="B137" s="17" t="s">
        <v>9</v>
      </c>
      <c r="C137" s="16">
        <f aca="true" t="shared" si="5" ref="C137:C143">SUM(E137:O137)</f>
        <v>427137</v>
      </c>
      <c r="D137" s="16"/>
      <c r="E137" s="16">
        <v>56779</v>
      </c>
      <c r="F137" s="16"/>
      <c r="G137" s="16">
        <v>196673</v>
      </c>
      <c r="H137" s="16"/>
      <c r="I137" s="16">
        <v>110046</v>
      </c>
      <c r="J137" s="16"/>
      <c r="K137" s="16">
        <v>0</v>
      </c>
      <c r="L137" s="16"/>
      <c r="M137" s="16">
        <v>63639</v>
      </c>
      <c r="N137" s="16"/>
      <c r="O137" s="16">
        <v>0</v>
      </c>
      <c r="P137" s="16"/>
      <c r="Q137" s="16"/>
      <c r="R137" s="16"/>
      <c r="S137" s="16"/>
    </row>
    <row r="138" spans="1:19" s="19" customFormat="1" ht="13.5" customHeight="1">
      <c r="A138" s="16" t="s">
        <v>85</v>
      </c>
      <c r="B138" s="17" t="s">
        <v>9</v>
      </c>
      <c r="C138" s="16">
        <f t="shared" si="5"/>
        <v>436105</v>
      </c>
      <c r="D138" s="16"/>
      <c r="E138" s="16">
        <v>0</v>
      </c>
      <c r="F138" s="16"/>
      <c r="G138" s="16">
        <v>0</v>
      </c>
      <c r="H138" s="16"/>
      <c r="I138" s="16">
        <v>0</v>
      </c>
      <c r="J138" s="16"/>
      <c r="K138" s="16">
        <v>0</v>
      </c>
      <c r="L138" s="16"/>
      <c r="M138" s="16">
        <v>436105</v>
      </c>
      <c r="N138" s="16"/>
      <c r="O138" s="16">
        <v>0</v>
      </c>
      <c r="P138" s="16"/>
      <c r="Q138" s="16"/>
      <c r="R138" s="16"/>
      <c r="S138" s="16"/>
    </row>
    <row r="139" spans="1:19" s="19" customFormat="1" ht="13.5" customHeight="1">
      <c r="A139" s="16" t="s">
        <v>75</v>
      </c>
      <c r="B139" s="17"/>
      <c r="C139" s="16">
        <f t="shared" si="5"/>
        <v>96</v>
      </c>
      <c r="D139" s="16"/>
      <c r="E139" s="16">
        <v>0</v>
      </c>
      <c r="F139" s="16"/>
      <c r="G139" s="16">
        <v>0</v>
      </c>
      <c r="H139" s="16"/>
      <c r="I139" s="16">
        <v>0</v>
      </c>
      <c r="J139" s="16"/>
      <c r="K139" s="16">
        <v>0</v>
      </c>
      <c r="L139" s="16"/>
      <c r="M139" s="16">
        <f>100-4</f>
        <v>96</v>
      </c>
      <c r="N139" s="16"/>
      <c r="O139" s="16">
        <v>0</v>
      </c>
      <c r="P139" s="16"/>
      <c r="Q139" s="16"/>
      <c r="R139" s="16"/>
      <c r="S139" s="16"/>
    </row>
    <row r="140" spans="1:19" s="19" customFormat="1" ht="13.5" customHeight="1">
      <c r="A140" s="16" t="s">
        <v>76</v>
      </c>
      <c r="B140" s="17" t="s">
        <v>9</v>
      </c>
      <c r="C140" s="16">
        <f t="shared" si="5"/>
        <v>391348</v>
      </c>
      <c r="D140" s="16"/>
      <c r="E140" s="16">
        <v>61800</v>
      </c>
      <c r="F140" s="16"/>
      <c r="G140" s="16">
        <v>199249</v>
      </c>
      <c r="H140" s="16"/>
      <c r="I140" s="16">
        <v>113345</v>
      </c>
      <c r="J140" s="16"/>
      <c r="K140" s="16">
        <v>0</v>
      </c>
      <c r="L140" s="16"/>
      <c r="M140" s="16">
        <v>16954</v>
      </c>
      <c r="N140" s="16"/>
      <c r="O140" s="16">
        <v>0</v>
      </c>
      <c r="P140" s="16"/>
      <c r="Q140" s="16"/>
      <c r="R140" s="16"/>
      <c r="S140" s="16"/>
    </row>
    <row r="141" spans="1:19" s="19" customFormat="1" ht="13.5" customHeight="1">
      <c r="A141" s="16" t="s">
        <v>77</v>
      </c>
      <c r="B141" s="17" t="s">
        <v>9</v>
      </c>
      <c r="C141" s="16">
        <f t="shared" si="5"/>
        <v>735987</v>
      </c>
      <c r="D141" s="16"/>
      <c r="E141" s="20">
        <v>0</v>
      </c>
      <c r="F141" s="16"/>
      <c r="G141" s="20">
        <v>0</v>
      </c>
      <c r="H141" s="16"/>
      <c r="I141" s="20">
        <v>0</v>
      </c>
      <c r="J141" s="16"/>
      <c r="K141" s="20">
        <v>0</v>
      </c>
      <c r="L141" s="16"/>
      <c r="M141" s="20">
        <v>735987</v>
      </c>
      <c r="N141" s="16"/>
      <c r="O141" s="20">
        <v>0</v>
      </c>
      <c r="P141" s="16"/>
      <c r="Q141" s="16"/>
      <c r="R141" s="16"/>
      <c r="S141" s="16"/>
    </row>
    <row r="142" spans="1:19" s="19" customFormat="1" ht="13.5" customHeight="1">
      <c r="A142" s="16"/>
      <c r="B142" s="17"/>
      <c r="C142" s="24"/>
      <c r="D142" s="16"/>
      <c r="E142" s="24"/>
      <c r="F142" s="16"/>
      <c r="G142" s="24"/>
      <c r="H142" s="16"/>
      <c r="I142" s="24"/>
      <c r="J142" s="16"/>
      <c r="K142" s="24"/>
      <c r="L142" s="16"/>
      <c r="M142" s="24"/>
      <c r="N142" s="16"/>
      <c r="O142" s="24"/>
      <c r="P142" s="16"/>
      <c r="Q142" s="16"/>
      <c r="R142" s="16"/>
      <c r="S142" s="16"/>
    </row>
    <row r="143" spans="1:19" s="19" customFormat="1" ht="13.5" customHeight="1">
      <c r="A143" s="16" t="s">
        <v>78</v>
      </c>
      <c r="B143" s="17" t="s">
        <v>9</v>
      </c>
      <c r="C143" s="18">
        <f t="shared" si="5"/>
        <v>3854824</v>
      </c>
      <c r="D143" s="16"/>
      <c r="E143" s="18">
        <f>SUM(E134:E141)</f>
        <v>579872</v>
      </c>
      <c r="F143" s="16"/>
      <c r="G143" s="18">
        <f>SUM(G134:G141)</f>
        <v>696993</v>
      </c>
      <c r="H143" s="16"/>
      <c r="I143" s="18">
        <f>SUM(I134:I141)</f>
        <v>553504</v>
      </c>
      <c r="J143" s="16"/>
      <c r="K143" s="18">
        <f>SUM(K134:K141)</f>
        <v>0</v>
      </c>
      <c r="L143" s="16"/>
      <c r="M143" s="18">
        <f>SUM(M134:M141)</f>
        <v>2014757</v>
      </c>
      <c r="N143" s="16"/>
      <c r="O143" s="18">
        <f>SUM(O134:O141)</f>
        <v>9698</v>
      </c>
      <c r="P143" s="16"/>
      <c r="Q143" s="16"/>
      <c r="R143" s="16"/>
      <c r="S143" s="16"/>
    </row>
    <row r="144" spans="1:19" s="19" customFormat="1" ht="13.5" customHeight="1">
      <c r="A144" s="16"/>
      <c r="B144" s="17" t="s">
        <v>9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1:19" s="19" customFormat="1" ht="13.5" customHeight="1">
      <c r="A145" s="16" t="s">
        <v>87</v>
      </c>
      <c r="B145" s="17" t="s">
        <v>9</v>
      </c>
      <c r="C145" s="18">
        <f>SUM(E145:O145)</f>
        <v>13606507</v>
      </c>
      <c r="D145" s="16"/>
      <c r="E145" s="18">
        <f>SUM(E143+E131+E115+E81+E76)</f>
        <v>5635708</v>
      </c>
      <c r="F145" s="16"/>
      <c r="G145" s="18">
        <f>SUM(G143+G131+G115+G81+G76)</f>
        <v>1784931</v>
      </c>
      <c r="H145" s="16"/>
      <c r="I145" s="18">
        <f>SUM(I143+I131+I115+I81+I76)</f>
        <v>3132304</v>
      </c>
      <c r="J145" s="16"/>
      <c r="K145" s="18">
        <f>SUM(K143+K131+K115+K81+K76)</f>
        <v>102781</v>
      </c>
      <c r="L145" s="16"/>
      <c r="M145" s="18">
        <f>SUM(M143+M131+M115+M81+M76)</f>
        <v>2853843</v>
      </c>
      <c r="N145" s="16"/>
      <c r="O145" s="18">
        <f>SUM(O143+O131+O115+O81+O76)</f>
        <v>96940</v>
      </c>
      <c r="P145" s="16"/>
      <c r="Q145" s="16"/>
      <c r="R145" s="16"/>
      <c r="S145" s="16"/>
    </row>
    <row r="146" spans="1:19" s="19" customFormat="1" ht="13.5" customHeight="1">
      <c r="A146" s="16"/>
      <c r="B146" s="17"/>
      <c r="C146" s="20"/>
      <c r="D146" s="16"/>
      <c r="E146" s="20"/>
      <c r="F146" s="16"/>
      <c r="G146" s="20"/>
      <c r="H146" s="16"/>
      <c r="I146" s="20"/>
      <c r="J146" s="16"/>
      <c r="K146" s="20"/>
      <c r="L146" s="16"/>
      <c r="M146" s="20"/>
      <c r="N146" s="16"/>
      <c r="O146" s="20"/>
      <c r="P146" s="16"/>
      <c r="Q146" s="16"/>
      <c r="R146" s="16"/>
      <c r="S146" s="16"/>
    </row>
    <row r="147" spans="1:19" s="19" customFormat="1" ht="13.5" customHeight="1">
      <c r="A147" s="16" t="s">
        <v>111</v>
      </c>
      <c r="B147" s="17"/>
      <c r="C147" s="20"/>
      <c r="D147" s="16"/>
      <c r="E147" s="20"/>
      <c r="F147" s="16"/>
      <c r="G147" s="20"/>
      <c r="H147" s="16"/>
      <c r="I147" s="20"/>
      <c r="J147" s="16"/>
      <c r="K147" s="20"/>
      <c r="L147" s="16"/>
      <c r="M147" s="20"/>
      <c r="N147" s="16"/>
      <c r="O147" s="20"/>
      <c r="P147" s="16"/>
      <c r="Q147" s="16"/>
      <c r="R147" s="16"/>
      <c r="S147" s="16"/>
    </row>
    <row r="148" spans="1:19" s="19" customFormat="1" ht="13.5" customHeight="1">
      <c r="A148" s="16" t="s">
        <v>112</v>
      </c>
      <c r="B148" s="17"/>
      <c r="C148" s="21">
        <f>SUM(E148:O148)</f>
        <v>43324</v>
      </c>
      <c r="D148" s="16"/>
      <c r="E148" s="21">
        <v>0</v>
      </c>
      <c r="F148" s="16"/>
      <c r="G148" s="21">
        <v>0</v>
      </c>
      <c r="H148" s="16"/>
      <c r="I148" s="21">
        <v>0</v>
      </c>
      <c r="J148" s="16"/>
      <c r="K148" s="21">
        <v>0</v>
      </c>
      <c r="L148" s="16"/>
      <c r="M148" s="21">
        <v>0</v>
      </c>
      <c r="N148" s="16"/>
      <c r="O148" s="21">
        <v>43324</v>
      </c>
      <c r="P148" s="16"/>
      <c r="Q148" s="16"/>
      <c r="R148" s="16"/>
      <c r="S148" s="16"/>
    </row>
    <row r="149" spans="1:19" s="19" customFormat="1" ht="13.5" customHeight="1">
      <c r="A149" s="16"/>
      <c r="B149" s="17"/>
      <c r="C149" s="20"/>
      <c r="D149" s="16"/>
      <c r="E149" s="20"/>
      <c r="F149" s="16"/>
      <c r="G149" s="20"/>
      <c r="H149" s="16"/>
      <c r="I149" s="20"/>
      <c r="J149" s="16"/>
      <c r="K149" s="20"/>
      <c r="L149" s="16"/>
      <c r="M149" s="20"/>
      <c r="N149" s="16"/>
      <c r="O149" s="20"/>
      <c r="P149" s="16"/>
      <c r="Q149" s="16"/>
      <c r="R149" s="16"/>
      <c r="S149" s="16"/>
    </row>
    <row r="150" spans="1:19" s="19" customFormat="1" ht="13.5" customHeight="1">
      <c r="A150" s="16" t="s">
        <v>113</v>
      </c>
      <c r="B150" s="17"/>
      <c r="C150" s="21">
        <f>SUM(E150:O150)</f>
        <v>43324</v>
      </c>
      <c r="D150" s="16"/>
      <c r="E150" s="21">
        <f>SUM(E148)</f>
        <v>0</v>
      </c>
      <c r="F150" s="16"/>
      <c r="G150" s="21">
        <f>SUM(G148)</f>
        <v>0</v>
      </c>
      <c r="H150" s="16"/>
      <c r="I150" s="21">
        <f>SUM(I148)</f>
        <v>0</v>
      </c>
      <c r="J150" s="16"/>
      <c r="K150" s="21">
        <f>SUM(K148)</f>
        <v>0</v>
      </c>
      <c r="L150" s="16"/>
      <c r="M150" s="21">
        <f>SUM(M148)</f>
        <v>0</v>
      </c>
      <c r="N150" s="16"/>
      <c r="O150" s="21">
        <f>SUM(O148)</f>
        <v>43324</v>
      </c>
      <c r="P150" s="16"/>
      <c r="Q150" s="16"/>
      <c r="R150" s="16"/>
      <c r="S150" s="16"/>
    </row>
    <row r="151" spans="1:19" s="19" customFormat="1" ht="13.5" customHeight="1">
      <c r="A151" s="16"/>
      <c r="B151" s="17" t="s">
        <v>9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1:19" s="19" customFormat="1" ht="13.5" customHeight="1" thickBot="1">
      <c r="A152" s="19" t="s">
        <v>108</v>
      </c>
      <c r="B152" s="17" t="s">
        <v>9</v>
      </c>
      <c r="C152" s="26">
        <f>SUM(E152:O152)</f>
        <v>13649831</v>
      </c>
      <c r="D152" s="16"/>
      <c r="E152" s="26">
        <f>E145+E150</f>
        <v>5635708</v>
      </c>
      <c r="F152" s="16" t="s">
        <v>10</v>
      </c>
      <c r="G152" s="26">
        <f>G145+G150</f>
        <v>1784931</v>
      </c>
      <c r="H152" s="16"/>
      <c r="I152" s="26">
        <f>I145+I150</f>
        <v>3132304</v>
      </c>
      <c r="J152" s="16"/>
      <c r="K152" s="26">
        <f>K145+K150</f>
        <v>102781</v>
      </c>
      <c r="L152" s="16"/>
      <c r="M152" s="26">
        <f>M145+M150</f>
        <v>2853843</v>
      </c>
      <c r="N152" s="16"/>
      <c r="O152" s="26">
        <f>O145+O150</f>
        <v>140264</v>
      </c>
      <c r="P152" s="16"/>
      <c r="Q152" s="16"/>
      <c r="R152" s="16"/>
      <c r="S152" s="16"/>
    </row>
    <row r="153" spans="2:19" s="3" customFormat="1" ht="13.5" customHeight="1" thickTop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6:19" s="3" customFormat="1" ht="13.5" customHeight="1">
      <c r="P154" s="2"/>
      <c r="Q154" s="2"/>
      <c r="R154" s="2"/>
      <c r="S154" s="2"/>
    </row>
    <row r="155" spans="16:19" s="3" customFormat="1" ht="13.5" customHeight="1">
      <c r="P155" s="2"/>
      <c r="Q155" s="2"/>
      <c r="R155" s="2"/>
      <c r="S155" s="2"/>
    </row>
    <row r="156" spans="16:19" s="3" customFormat="1" ht="13.5" customHeight="1">
      <c r="P156" s="2"/>
      <c r="Q156" s="2"/>
      <c r="R156" s="2"/>
      <c r="S156" s="2"/>
    </row>
    <row r="157" spans="16:19" s="3" customFormat="1" ht="13.5" customHeight="1">
      <c r="P157" s="2"/>
      <c r="Q157" s="2"/>
      <c r="R157" s="2"/>
      <c r="S157" s="2"/>
    </row>
    <row r="158" spans="16:19" s="3" customFormat="1" ht="13.5" customHeight="1">
      <c r="P158" s="2"/>
      <c r="Q158" s="2"/>
      <c r="R158" s="2"/>
      <c r="S158" s="2"/>
    </row>
    <row r="159" spans="16:19" s="3" customFormat="1" ht="13.5" customHeight="1">
      <c r="P159" s="2"/>
      <c r="Q159" s="2"/>
      <c r="R159" s="2"/>
      <c r="S159" s="2"/>
    </row>
    <row r="160" spans="16:19" s="3" customFormat="1" ht="13.5" customHeight="1">
      <c r="P160" s="2"/>
      <c r="Q160" s="2"/>
      <c r="R160" s="2"/>
      <c r="S160" s="2"/>
    </row>
    <row r="161" spans="16:19" s="3" customFormat="1" ht="13.5" customHeight="1">
      <c r="P161" s="2"/>
      <c r="Q161" s="2"/>
      <c r="R161" s="2"/>
      <c r="S161" s="2"/>
    </row>
    <row r="162" spans="16:19" s="3" customFormat="1" ht="13.5" customHeight="1">
      <c r="P162" s="2"/>
      <c r="Q162" s="2"/>
      <c r="R162" s="2"/>
      <c r="S162" s="2"/>
    </row>
    <row r="163" spans="16:19" s="3" customFormat="1" ht="13.5" customHeight="1">
      <c r="P163" s="2"/>
      <c r="Q163" s="2"/>
      <c r="R163" s="2"/>
      <c r="S163" s="2"/>
    </row>
    <row r="164" spans="16:19" s="3" customFormat="1" ht="13.5" customHeight="1">
      <c r="P164" s="2"/>
      <c r="Q164" s="2"/>
      <c r="R164" s="2"/>
      <c r="S164" s="2"/>
    </row>
    <row r="165" spans="1:19" s="3" customFormat="1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 t="s">
        <v>10</v>
      </c>
      <c r="Q165" s="2"/>
      <c r="R165" s="2"/>
      <c r="S165" s="2"/>
    </row>
    <row r="166" spans="1:19" s="3" customFormat="1" ht="11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2"/>
      <c r="R166" s="2"/>
      <c r="S166" s="2"/>
    </row>
  </sheetData>
  <sheetProtection/>
  <mergeCells count="5">
    <mergeCell ref="C4:O4"/>
    <mergeCell ref="C5:O5"/>
    <mergeCell ref="C6:O6"/>
    <mergeCell ref="C3:O3"/>
    <mergeCell ref="A3:A6"/>
  </mergeCells>
  <conditionalFormatting sqref="A12:IV152">
    <cfRule type="expression" priority="1" dxfId="0" stopIfTrue="1">
      <formula>MOD(ROW(),2)=1</formula>
    </cfRule>
  </conditionalFormatting>
  <printOptions horizontalCentered="1"/>
  <pageMargins left="0.25" right="0.25" top="0.5" bottom="0.5" header="0.25" footer="0.25"/>
  <pageSetup fitToHeight="0" fitToWidth="1" horizontalDpi="600" verticalDpi="600" orientation="landscape" scale="97" r:id="rId2"/>
  <headerFooter alignWithMargins="0">
    <oddFooter>&amp;R&amp;"Goudy Old Style,Regular"&amp;10Page &amp;P of &amp;N</oddFooter>
  </headerFooter>
  <rowBreaks count="1" manualBreakCount="1">
    <brk id="91" max="14" man="1"/>
  </rowBreaks>
  <ignoredErrors>
    <ignoredError sqref="C4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Erica Judson</cp:lastModifiedBy>
  <cp:lastPrinted>2012-09-19T15:45:23Z</cp:lastPrinted>
  <dcterms:modified xsi:type="dcterms:W3CDTF">2012-10-02T14:34:23Z</dcterms:modified>
  <cp:category/>
  <cp:version/>
  <cp:contentType/>
  <cp:contentStatus/>
</cp:coreProperties>
</file>