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75" yWindow="30" windowWidth="11040" windowHeight="10605" activeTab="0"/>
  </bookViews>
  <sheets>
    <sheet name="Analysis E" sheetId="1" r:id="rId1"/>
  </sheets>
  <definedNames>
    <definedName name="_Order1" hidden="1">255</definedName>
    <definedName name="_xlnm.Print_Area" localSheetId="0">'Analysis E'!$A$1:$J$89</definedName>
  </definedNames>
  <calcPr fullCalcOnLoad="1"/>
</workbook>
</file>

<file path=xl/sharedStrings.xml><?xml version="1.0" encoding="utf-8"?>
<sst xmlns="http://schemas.openxmlformats.org/spreadsheetml/2006/main" count="83" uniqueCount="78">
  <si>
    <t>Balance</t>
  </si>
  <si>
    <t>Allocations</t>
  </si>
  <si>
    <t>Expenditures</t>
  </si>
  <si>
    <t>Transfers from Other Funds:</t>
  </si>
  <si>
    <t xml:space="preserve"> Auxiliary-</t>
  </si>
  <si>
    <t xml:space="preserve"> Restricted-</t>
  </si>
  <si>
    <t>Other Sources:</t>
  </si>
  <si>
    <t>State of Louisiana:</t>
  </si>
  <si>
    <t xml:space="preserve">  Other....……………………………………………………….……..................................................</t>
  </si>
  <si>
    <t xml:space="preserve"> </t>
  </si>
  <si>
    <t xml:space="preserve">     Total State of Louisiana…………………………………………………………………………….</t>
  </si>
  <si>
    <t xml:space="preserve">      Totals........................…..........................………………….................……………….……………………........................................</t>
  </si>
  <si>
    <t xml:space="preserve">    Total transfers from other funds..............................………………….........................................................</t>
  </si>
  <si>
    <t xml:space="preserve">    Total auxiliary............................…………………..........................................…………………...................</t>
  </si>
  <si>
    <t xml:space="preserve"> Facility Planning and Control Department</t>
  </si>
  <si>
    <t xml:space="preserve">    Total restricted........……......................…………………......................</t>
  </si>
  <si>
    <t>University debt:</t>
  </si>
  <si>
    <t xml:space="preserve">      Lighting and paving improvements………………………………………………</t>
  </si>
  <si>
    <t xml:space="preserve">  Campus beautification..........................………………….................……………………………………………………………………….</t>
  </si>
  <si>
    <t xml:space="preserve">  Lafitte village renovations................………………………….................</t>
  </si>
  <si>
    <t xml:space="preserve">  Wellness center..........................………………….................……………………………………………………………………….</t>
  </si>
  <si>
    <t xml:space="preserve">  Education building repairs………………………………</t>
  </si>
  <si>
    <t xml:space="preserve">  Liberal arts building renovations………………………………</t>
  </si>
  <si>
    <t xml:space="preserve">  Science building renovations………………...…………………………... ……………………………………………………………….</t>
  </si>
  <si>
    <t xml:space="preserve">    Total university debt.......……......................…………………......................</t>
  </si>
  <si>
    <t xml:space="preserve">  Cove furnishings................………………………….................</t>
  </si>
  <si>
    <t xml:space="preserve">  Parking................………………………….................</t>
  </si>
  <si>
    <t xml:space="preserve">  2004A bond issue-</t>
  </si>
  <si>
    <t xml:space="preserve">      Building and facility repairs………………………………………………</t>
  </si>
  <si>
    <t xml:space="preserve">  Campus wide signage..........................………………….................……………………………………………………………………</t>
  </si>
  <si>
    <t xml:space="preserve">  Performing arts center renovations………………………………</t>
  </si>
  <si>
    <t xml:space="preserve">  Administration building renovations………………………………</t>
  </si>
  <si>
    <t xml:space="preserve">  Computer resource center renovations………………………………………………………………………….</t>
  </si>
  <si>
    <t xml:space="preserve">  Campus wide electric system upgrade..........................………………….................……………………………………………………………………</t>
  </si>
  <si>
    <t xml:space="preserve">  Earl K Long library ……..…………………………………</t>
  </si>
  <si>
    <t xml:space="preserve">  Transformer……………………………………….</t>
  </si>
  <si>
    <t xml:space="preserve">  Temporary lighting-Maestri field……………………</t>
  </si>
  <si>
    <t xml:space="preserve">  East campus bleacher repairs……………………</t>
  </si>
  <si>
    <t xml:space="preserve">  North campus power plant……………………</t>
  </si>
  <si>
    <t xml:space="preserve">  Campus wide alterations and repairs…………………………………………………………………………….</t>
  </si>
  <si>
    <t xml:space="preserve">  Plant maintanance and repairs………………………………</t>
  </si>
  <si>
    <t xml:space="preserve">  Maestri field video board................………………………….................</t>
  </si>
  <si>
    <t xml:space="preserve">  Bookstore renovations…………………………………………………………………………….</t>
  </si>
  <si>
    <t xml:space="preserve">  Earl K Long library learning common………………………………………………………………………….</t>
  </si>
  <si>
    <t xml:space="preserve">  Pontchartrain hall security fence………………………………</t>
  </si>
  <si>
    <t xml:space="preserve">  Pontchartrain hall irrigation……………………………</t>
  </si>
  <si>
    <t xml:space="preserve">  Paving and drainage………………………………</t>
  </si>
  <si>
    <t xml:space="preserve">  Pontchartrain hall mechanical room……………………………</t>
  </si>
  <si>
    <t xml:space="preserve">  Pontchartrain hall kitchen…………………………</t>
  </si>
  <si>
    <t xml:space="preserve">  Fine arts building renovations………………………………</t>
  </si>
  <si>
    <t xml:space="preserve">   Liberal arts………………………………………………………………………….</t>
  </si>
  <si>
    <t xml:space="preserve">   Keifer lakefornt arena………………………………………………………………………….</t>
  </si>
  <si>
    <t xml:space="preserve">  CERM ac server room repairs………………………………………………………………………….</t>
  </si>
  <si>
    <t xml:space="preserve">  Cove Renovations</t>
  </si>
  <si>
    <t xml:space="preserve">   Goldring Hall………………………………………………………………………….</t>
  </si>
  <si>
    <t xml:space="preserve">  Animal colony renovations………………</t>
  </si>
  <si>
    <t xml:space="preserve">  Math building alterations repairs  ……..…………………………………</t>
  </si>
  <si>
    <t xml:space="preserve">  Tennis center repairs……………………………………….</t>
  </si>
  <si>
    <t xml:space="preserve">  Lafitte village  ……..…………………………………</t>
  </si>
  <si>
    <t>For the Year Ended June 30, 2010</t>
  </si>
  <si>
    <t>July 1, 2009</t>
  </si>
  <si>
    <t>June 30, 2010</t>
  </si>
  <si>
    <t xml:space="preserve">  Katrina repairs-Fema unfunded  ……..…………………………………</t>
  </si>
  <si>
    <t xml:space="preserve">  Transformer……..…………………………………</t>
  </si>
  <si>
    <t xml:space="preserve">    Total other............................…………………..........................................…………………...................</t>
  </si>
  <si>
    <t xml:space="preserve">  General-</t>
  </si>
  <si>
    <t xml:space="preserve">    Goldring Hall………………………………………………………………………….</t>
  </si>
  <si>
    <t xml:space="preserve">    Lafitte village………………………………………………………………………….</t>
  </si>
  <si>
    <t xml:space="preserve">    Building repairs………………………………………………………………………….</t>
  </si>
  <si>
    <t xml:space="preserve">    Trunkline improvements-Main campus………………………………………………………………………….</t>
  </si>
  <si>
    <t xml:space="preserve">     Major renovations and repairs………………………………………………………………………….</t>
  </si>
  <si>
    <t xml:space="preserve">    East campus land improvements………………………………………………………………………….</t>
  </si>
  <si>
    <t xml:space="preserve">  Hurricane related structural repairs-</t>
  </si>
  <si>
    <t xml:space="preserve">  Pontchartrain hall boiler ………………………………</t>
  </si>
  <si>
    <t>1997A bond issue-</t>
  </si>
  <si>
    <t xml:space="preserve">    Kiefer Lakefront Arena…………………………………………………………………………….</t>
  </si>
  <si>
    <t>Analysis E</t>
  </si>
  <si>
    <t>Analysis of Changes in Unexpended Plant Fund Balances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</si>
</sst>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7">
    <font>
      <sz val="11"/>
      <name val="P-TIMES"/>
      <family val="0"/>
    </font>
    <font>
      <sz val="10"/>
      <name val="Arial"/>
      <family val="0"/>
    </font>
    <font>
      <sz val="11"/>
      <name val="Helvetica-Narrow"/>
      <family val="2"/>
    </font>
    <font>
      <u val="single"/>
      <sz val="11"/>
      <name val="Helvetica-Narrow"/>
      <family val="2"/>
    </font>
    <font>
      <u val="singleAccounting"/>
      <sz val="11"/>
      <name val="Helvetica-Narrow"/>
      <family val="2"/>
    </font>
    <font>
      <u val="singleAccounting"/>
      <sz val="11"/>
      <color indexed="8"/>
      <name val="Helvetica-Narrow"/>
      <family val="2"/>
    </font>
    <font>
      <sz val="11"/>
      <color indexed="8"/>
      <name val="Helvetica-Narrow"/>
      <family val="2"/>
    </font>
    <font>
      <u val="doubleAccounting"/>
      <sz val="11"/>
      <name val="Helvetica-Narrow"/>
      <family val="2"/>
    </font>
    <font>
      <sz val="8"/>
      <name val="P-TIMES"/>
      <family val="0"/>
    </font>
    <font>
      <u val="single"/>
      <sz val="11"/>
      <color indexed="12"/>
      <name val="P-TIMES"/>
      <family val="0"/>
    </font>
    <font>
      <u val="single"/>
      <sz val="11"/>
      <color indexed="36"/>
      <name val="P-TIMES"/>
      <family val="0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41" fontId="2" fillId="0" borderId="0" xfId="0" applyNumberFormat="1" applyFont="1" applyBorder="1" applyAlignment="1" applyProtection="1">
      <alignment/>
      <protection/>
    </xf>
    <xf numFmtId="41" fontId="2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>
      <alignment horizontal="right"/>
    </xf>
    <xf numFmtId="37" fontId="2" fillId="0" borderId="0" xfId="0" applyFont="1" applyAlignment="1">
      <alignment/>
    </xf>
    <xf numFmtId="41" fontId="2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 applyProtection="1" quotePrefix="1">
      <alignment horizontal="center"/>
      <protection/>
    </xf>
    <xf numFmtId="41" fontId="3" fillId="0" borderId="0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left"/>
    </xf>
    <xf numFmtId="41" fontId="2" fillId="0" borderId="0" xfId="0" applyNumberFormat="1" applyFont="1" applyBorder="1" applyAlignment="1" applyProtection="1" quotePrefix="1">
      <alignment horizontal="center"/>
      <protection/>
    </xf>
    <xf numFmtId="37" fontId="2" fillId="0" borderId="0" xfId="0" applyFont="1" applyAlignment="1" quotePrefix="1">
      <alignment horizontal="left"/>
    </xf>
    <xf numFmtId="41" fontId="2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>
      <alignment/>
    </xf>
    <xf numFmtId="42" fontId="2" fillId="0" borderId="0" xfId="0" applyNumberFormat="1" applyFont="1" applyBorder="1" applyAlignment="1">
      <alignment/>
    </xf>
    <xf numFmtId="41" fontId="2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/>
      <protection/>
    </xf>
    <xf numFmtId="42" fontId="2" fillId="0" borderId="0" xfId="0" applyNumberFormat="1" applyFont="1" applyBorder="1" applyAlignment="1" applyProtection="1">
      <alignment/>
      <protection/>
    </xf>
    <xf numFmtId="41" fontId="6" fillId="33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2" fillId="0" borderId="0" xfId="0" applyNumberFormat="1" applyFont="1" applyBorder="1" applyAlignment="1" applyProtection="1">
      <alignment horizontal="centerContinuous"/>
      <protection/>
    </xf>
    <xf numFmtId="41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 horizontal="center"/>
      <protection/>
    </xf>
    <xf numFmtId="41" fontId="2" fillId="0" borderId="0" xfId="0" applyNumberFormat="1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4" fillId="0" borderId="0" xfId="0" applyNumberFormat="1" applyFont="1" applyFill="1" applyBorder="1" applyAlignment="1" applyProtection="1">
      <alignment/>
      <protection/>
    </xf>
    <xf numFmtId="42" fontId="2" fillId="0" borderId="0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 horizontal="right"/>
      <protection/>
    </xf>
    <xf numFmtId="41" fontId="2" fillId="0" borderId="0" xfId="0" applyNumberFormat="1" applyFont="1" applyFill="1" applyBorder="1" applyAlignment="1" applyProtection="1">
      <alignment horizontal="centerContinuous"/>
      <protection/>
    </xf>
    <xf numFmtId="41" fontId="4" fillId="0" borderId="0" xfId="0" applyNumberFormat="1" applyFont="1" applyBorder="1" applyAlignment="1" applyProtection="1" quotePrefix="1">
      <alignment horizontal="center"/>
      <protection/>
    </xf>
    <xf numFmtId="168" fontId="2" fillId="0" borderId="0" xfId="44" applyNumberFormat="1" applyFont="1" applyBorder="1" applyAlignment="1" applyProtection="1" quotePrefix="1">
      <alignment horizontal="center"/>
      <protection/>
    </xf>
    <xf numFmtId="168" fontId="2" fillId="0" borderId="0" xfId="44" applyNumberFormat="1" applyFont="1" applyBorder="1" applyAlignment="1">
      <alignment/>
    </xf>
    <xf numFmtId="168" fontId="2" fillId="0" borderId="0" xfId="44" applyNumberFormat="1" applyFont="1" applyFill="1" applyBorder="1" applyAlignment="1" applyProtection="1">
      <alignment horizontal="center"/>
      <protection/>
    </xf>
    <xf numFmtId="41" fontId="6" fillId="33" borderId="0" xfId="0" applyNumberFormat="1" applyFont="1" applyFill="1" applyBorder="1" applyAlignment="1" applyProtection="1">
      <alignment horizontal="right"/>
      <protection/>
    </xf>
    <xf numFmtId="37" fontId="2" fillId="34" borderId="0" xfId="0" applyFont="1" applyFill="1" applyAlignment="1">
      <alignment/>
    </xf>
    <xf numFmtId="41" fontId="3" fillId="34" borderId="0" xfId="0" applyNumberFormat="1" applyFont="1" applyFill="1" applyBorder="1" applyAlignment="1" applyProtection="1" quotePrefix="1">
      <alignment horizontal="center"/>
      <protection/>
    </xf>
    <xf numFmtId="41" fontId="2" fillId="34" borderId="0" xfId="0" applyNumberFormat="1" applyFont="1" applyFill="1" applyBorder="1" applyAlignment="1" applyProtection="1">
      <alignment/>
      <protection/>
    </xf>
    <xf numFmtId="166" fontId="12" fillId="0" borderId="10" xfId="42" applyNumberFormat="1" applyFont="1" applyFill="1" applyBorder="1" applyAlignment="1">
      <alignment horizontal="left" vertical="center"/>
    </xf>
    <xf numFmtId="166" fontId="12" fillId="0" borderId="11" xfId="42" applyNumberFormat="1" applyFont="1" applyFill="1" applyBorder="1" applyAlignment="1">
      <alignment vertical="center"/>
    </xf>
    <xf numFmtId="166" fontId="12" fillId="0" borderId="12" xfId="42" applyNumberFormat="1" applyFont="1" applyFill="1" applyBorder="1" applyAlignment="1">
      <alignment horizontal="right" vertical="center"/>
    </xf>
    <xf numFmtId="166" fontId="12" fillId="0" borderId="13" xfId="42" applyNumberFormat="1" applyFont="1" applyFill="1" applyBorder="1" applyAlignment="1">
      <alignment horizontal="center" vertical="center"/>
    </xf>
    <xf numFmtId="166" fontId="12" fillId="0" borderId="0" xfId="42" applyNumberFormat="1" applyFont="1" applyFill="1" applyBorder="1" applyAlignment="1">
      <alignment horizontal="center" vertical="center"/>
    </xf>
    <xf numFmtId="166" fontId="12" fillId="0" borderId="14" xfId="42" applyNumberFormat="1" applyFont="1" applyFill="1" applyBorder="1" applyAlignment="1">
      <alignment horizontal="center" vertical="center"/>
    </xf>
    <xf numFmtId="166" fontId="12" fillId="0" borderId="15" xfId="42" applyNumberFormat="1" applyFont="1" applyFill="1" applyBorder="1" applyAlignment="1">
      <alignment vertical="center"/>
    </xf>
    <xf numFmtId="166" fontId="12" fillId="0" borderId="16" xfId="42" applyNumberFormat="1" applyFont="1" applyFill="1" applyBorder="1" applyAlignment="1">
      <alignment vertical="center"/>
    </xf>
    <xf numFmtId="166" fontId="12" fillId="0" borderId="17" xfId="42" applyNumberFormat="1" applyFont="1" applyFill="1" applyBorder="1" applyAlignment="1">
      <alignment vertical="center"/>
    </xf>
    <xf numFmtId="166" fontId="11" fillId="0" borderId="13" xfId="42" applyNumberFormat="1" applyFont="1" applyBorder="1" applyAlignment="1">
      <alignment vertical="center"/>
    </xf>
    <xf numFmtId="41" fontId="3" fillId="34" borderId="0" xfId="0" applyNumberFormat="1" applyFont="1" applyFill="1" applyBorder="1" applyAlignment="1" applyProtection="1">
      <alignment horizontal="center"/>
      <protection/>
    </xf>
    <xf numFmtId="37" fontId="2" fillId="34" borderId="0" xfId="0" applyFont="1" applyFill="1" applyAlignment="1">
      <alignment horizontal="left"/>
    </xf>
    <xf numFmtId="41" fontId="2" fillId="34" borderId="0" xfId="0" applyNumberFormat="1" applyFont="1" applyFill="1" applyBorder="1" applyAlignment="1" applyProtection="1" quotePrefix="1">
      <alignment horizontal="center"/>
      <protection/>
    </xf>
    <xf numFmtId="41" fontId="2" fillId="34" borderId="0" xfId="0" applyNumberFormat="1" applyFont="1" applyFill="1" applyBorder="1" applyAlignment="1">
      <alignment/>
    </xf>
    <xf numFmtId="37" fontId="2" fillId="34" borderId="0" xfId="0" applyFont="1" applyFill="1" applyAlignment="1" quotePrefix="1">
      <alignment horizontal="left"/>
    </xf>
    <xf numFmtId="41" fontId="2" fillId="34" borderId="0" xfId="0" applyNumberFormat="1" applyFont="1" applyFill="1" applyBorder="1" applyAlignment="1" applyProtection="1">
      <alignment horizontal="center"/>
      <protection/>
    </xf>
    <xf numFmtId="41" fontId="4" fillId="34" borderId="0" xfId="0" applyNumberFormat="1" applyFont="1" applyFill="1" applyBorder="1" applyAlignment="1" applyProtection="1" quotePrefix="1">
      <alignment horizontal="center"/>
      <protection/>
    </xf>
    <xf numFmtId="41" fontId="4" fillId="34" borderId="0" xfId="0" applyNumberFormat="1" applyFont="1" applyFill="1" applyBorder="1" applyAlignment="1" applyProtection="1">
      <alignment horizontal="center"/>
      <protection/>
    </xf>
    <xf numFmtId="41" fontId="4" fillId="34" borderId="0" xfId="0" applyNumberFormat="1" applyFont="1" applyFill="1" applyBorder="1" applyAlignment="1">
      <alignment/>
    </xf>
    <xf numFmtId="41" fontId="2" fillId="34" borderId="0" xfId="0" applyNumberFormat="1" applyFont="1" applyFill="1" applyBorder="1" applyAlignment="1" applyProtection="1">
      <alignment horizontal="right"/>
      <protection/>
    </xf>
    <xf numFmtId="41" fontId="4" fillId="34" borderId="0" xfId="0" applyNumberFormat="1" applyFont="1" applyFill="1" applyBorder="1" applyAlignment="1" applyProtection="1">
      <alignment/>
      <protection/>
    </xf>
    <xf numFmtId="41" fontId="4" fillId="34" borderId="0" xfId="0" applyNumberFormat="1" applyFont="1" applyFill="1" applyBorder="1" applyAlignment="1" applyProtection="1">
      <alignment horizontal="right"/>
      <protection/>
    </xf>
    <xf numFmtId="41" fontId="6" fillId="35" borderId="0" xfId="0" applyNumberFormat="1" applyFont="1" applyFill="1" applyBorder="1" applyAlignment="1" applyProtection="1">
      <alignment/>
      <protection/>
    </xf>
    <xf numFmtId="41" fontId="6" fillId="34" borderId="0" xfId="0" applyNumberFormat="1" applyFont="1" applyFill="1" applyBorder="1" applyAlignment="1" applyProtection="1">
      <alignment/>
      <protection/>
    </xf>
    <xf numFmtId="42" fontId="7" fillId="34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2</xdr:row>
      <xdr:rowOff>0</xdr:rowOff>
    </xdr:from>
    <xdr:to>
      <xdr:col>3</xdr:col>
      <xdr:colOff>85725</xdr:colOff>
      <xdr:row>6</xdr:row>
      <xdr:rowOff>9525</xdr:rowOff>
    </xdr:to>
    <xdr:pic>
      <xdr:nvPicPr>
        <xdr:cNvPr id="1" name="Picture 1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66700"/>
          <a:ext cx="3171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111"/>
  <sheetViews>
    <sheetView tabSelected="1" defaultGridColor="0" zoomScale="90" zoomScaleNormal="90" zoomScalePageLayoutView="0" colorId="22" workbookViewId="0" topLeftCell="A1">
      <selection activeCell="G7" sqref="G7"/>
    </sheetView>
  </sheetViews>
  <sheetFormatPr defaultColWidth="9.796875" defaultRowHeight="14.25"/>
  <cols>
    <col min="1" max="1" width="15" style="5" customWidth="1"/>
    <col min="2" max="3" width="9.69921875" style="3" customWidth="1"/>
    <col min="4" max="4" width="13.09765625" style="3" customWidth="1"/>
    <col min="5" max="5" width="1.59765625" style="3" customWidth="1"/>
    <col min="6" max="6" width="13.69921875" style="3" bestFit="1" customWidth="1"/>
    <col min="7" max="7" width="1.59765625" style="3" customWidth="1"/>
    <col min="8" max="8" width="12.69921875" style="22" bestFit="1" customWidth="1"/>
    <col min="9" max="9" width="1.59765625" style="22" customWidth="1"/>
    <col min="10" max="10" width="13.09765625" style="3" customWidth="1"/>
    <col min="11" max="11" width="12.3984375" style="3" bestFit="1" customWidth="1"/>
    <col min="12" max="13" width="9.69921875" style="3" customWidth="1"/>
    <col min="14" max="14" width="10.09765625" style="3" bestFit="1" customWidth="1"/>
    <col min="15" max="16384" width="9.69921875" style="3" customWidth="1"/>
  </cols>
  <sheetData>
    <row r="1" spans="1:10" ht="15" thickBot="1">
      <c r="A1" s="2"/>
      <c r="J1" s="4"/>
    </row>
    <row r="2" spans="1:10" ht="6" customHeight="1">
      <c r="A2" s="40"/>
      <c r="B2" s="41"/>
      <c r="C2" s="41"/>
      <c r="D2" s="41"/>
      <c r="E2" s="41"/>
      <c r="F2" s="41"/>
      <c r="G2" s="41"/>
      <c r="H2" s="41"/>
      <c r="I2" s="41"/>
      <c r="J2" s="42"/>
    </row>
    <row r="3" spans="1:10" ht="15" customHeight="1">
      <c r="A3" s="43"/>
      <c r="B3" s="44"/>
      <c r="C3" s="44"/>
      <c r="D3" s="44"/>
      <c r="E3" s="44"/>
      <c r="F3" s="44"/>
      <c r="G3" s="44" t="s">
        <v>76</v>
      </c>
      <c r="H3" s="44"/>
      <c r="I3" s="44"/>
      <c r="J3" s="45"/>
    </row>
    <row r="4" spans="1:10" ht="6" customHeight="1">
      <c r="A4" s="43"/>
      <c r="B4" s="44"/>
      <c r="C4" s="44"/>
      <c r="D4" s="44"/>
      <c r="E4" s="44"/>
      <c r="F4" s="44"/>
      <c r="G4" s="44"/>
      <c r="H4" s="44"/>
      <c r="I4" s="44"/>
      <c r="J4" s="45"/>
    </row>
    <row r="5" spans="1:10" ht="15" customHeight="1">
      <c r="A5" s="49"/>
      <c r="B5" s="44"/>
      <c r="C5" s="44"/>
      <c r="D5" s="44"/>
      <c r="E5" s="44"/>
      <c r="F5" s="44"/>
      <c r="G5" s="44" t="s">
        <v>77</v>
      </c>
      <c r="H5" s="44"/>
      <c r="I5" s="44"/>
      <c r="J5" s="45"/>
    </row>
    <row r="6" spans="1:10" ht="15" customHeight="1">
      <c r="A6" s="49"/>
      <c r="B6" s="44"/>
      <c r="C6" s="44"/>
      <c r="D6" s="44"/>
      <c r="E6" s="44"/>
      <c r="F6" s="44"/>
      <c r="G6" s="44" t="s">
        <v>59</v>
      </c>
      <c r="H6" s="44"/>
      <c r="I6" s="44"/>
      <c r="J6" s="45"/>
    </row>
    <row r="7" spans="1:10" ht="6.75" customHeight="1" thickBot="1">
      <c r="A7" s="46"/>
      <c r="B7" s="47"/>
      <c r="C7" s="47"/>
      <c r="D7" s="47"/>
      <c r="E7" s="47"/>
      <c r="F7" s="47"/>
      <c r="G7" s="47"/>
      <c r="H7" s="47"/>
      <c r="I7" s="47"/>
      <c r="J7" s="48"/>
    </row>
    <row r="9" spans="4:10" ht="14.25">
      <c r="D9" s="6" t="s">
        <v>0</v>
      </c>
      <c r="E9" s="6"/>
      <c r="J9" s="6" t="s">
        <v>0</v>
      </c>
    </row>
    <row r="10" spans="2:10" ht="14.25">
      <c r="B10" s="1"/>
      <c r="C10" s="1"/>
      <c r="D10" s="7" t="s">
        <v>60</v>
      </c>
      <c r="E10" s="7"/>
      <c r="F10" s="8" t="s">
        <v>1</v>
      </c>
      <c r="G10" s="8"/>
      <c r="H10" s="23" t="s">
        <v>2</v>
      </c>
      <c r="I10" s="23"/>
      <c r="J10" s="7" t="s">
        <v>61</v>
      </c>
    </row>
    <row r="11" spans="2:10" ht="14.25">
      <c r="B11" s="1"/>
      <c r="C11" s="1"/>
      <c r="D11" s="7"/>
      <c r="E11" s="7"/>
      <c r="F11" s="8"/>
      <c r="G11" s="8"/>
      <c r="H11" s="23"/>
      <c r="I11" s="23"/>
      <c r="J11" s="7"/>
    </row>
    <row r="12" spans="1:10" ht="14.25">
      <c r="A12" s="37" t="s">
        <v>7</v>
      </c>
      <c r="B12" s="39"/>
      <c r="C12" s="39"/>
      <c r="D12" s="38"/>
      <c r="E12" s="38"/>
      <c r="F12" s="50"/>
      <c r="G12" s="50"/>
      <c r="H12" s="50"/>
      <c r="I12" s="50"/>
      <c r="J12" s="38"/>
    </row>
    <row r="13" spans="1:10" ht="14.25">
      <c r="A13" s="9" t="s">
        <v>14</v>
      </c>
      <c r="B13" s="1"/>
      <c r="C13" s="1"/>
      <c r="D13" s="10"/>
      <c r="E13" s="10"/>
      <c r="H13" s="23"/>
      <c r="I13" s="23"/>
      <c r="J13" s="7"/>
    </row>
    <row r="14" spans="1:10" ht="14.25">
      <c r="A14" s="51" t="s">
        <v>65</v>
      </c>
      <c r="B14" s="39"/>
      <c r="C14" s="39"/>
      <c r="D14" s="52"/>
      <c r="E14" s="52"/>
      <c r="F14" s="53"/>
      <c r="G14" s="53"/>
      <c r="H14" s="50"/>
      <c r="I14" s="50"/>
      <c r="J14" s="38"/>
    </row>
    <row r="15" spans="1:10" ht="14.25">
      <c r="A15" s="11" t="s">
        <v>75</v>
      </c>
      <c r="B15" s="1"/>
      <c r="C15" s="1"/>
      <c r="D15" s="33">
        <v>0</v>
      </c>
      <c r="E15" s="33"/>
      <c r="F15" s="34">
        <f>176843+947880+358067+1079049</f>
        <v>2561839</v>
      </c>
      <c r="G15" s="34"/>
      <c r="H15" s="35">
        <v>2561839</v>
      </c>
      <c r="I15" s="35"/>
      <c r="J15" s="10">
        <f aca="true" t="shared" si="0" ref="J15:J20">+F15-H15+D15</f>
        <v>0</v>
      </c>
    </row>
    <row r="16" spans="1:10" ht="14.25" customHeight="1" hidden="1">
      <c r="A16" s="11" t="s">
        <v>50</v>
      </c>
      <c r="B16" s="1"/>
      <c r="C16" s="1"/>
      <c r="D16" s="10">
        <v>0</v>
      </c>
      <c r="E16" s="10"/>
      <c r="F16" s="12">
        <v>0</v>
      </c>
      <c r="G16" s="12"/>
      <c r="H16" s="24">
        <v>0</v>
      </c>
      <c r="I16" s="24"/>
      <c r="J16" s="10">
        <f t="shared" si="0"/>
        <v>0</v>
      </c>
    </row>
    <row r="17" spans="1:10" ht="14.25" customHeight="1" hidden="1">
      <c r="A17" s="11" t="s">
        <v>51</v>
      </c>
      <c r="B17" s="1"/>
      <c r="C17" s="1"/>
      <c r="D17" s="10">
        <v>0</v>
      </c>
      <c r="E17" s="10"/>
      <c r="F17" s="12">
        <v>0</v>
      </c>
      <c r="G17" s="12"/>
      <c r="H17" s="24">
        <v>0</v>
      </c>
      <c r="I17" s="24"/>
      <c r="J17" s="10">
        <f t="shared" si="0"/>
        <v>0</v>
      </c>
    </row>
    <row r="18" spans="1:10" ht="14.25">
      <c r="A18" s="54" t="s">
        <v>66</v>
      </c>
      <c r="B18" s="39"/>
      <c r="C18" s="39"/>
      <c r="D18" s="52">
        <v>0</v>
      </c>
      <c r="E18" s="52"/>
      <c r="F18" s="55">
        <v>975000</v>
      </c>
      <c r="G18" s="55"/>
      <c r="H18" s="55">
        <v>975000</v>
      </c>
      <c r="I18" s="55"/>
      <c r="J18" s="52">
        <f t="shared" si="0"/>
        <v>0</v>
      </c>
    </row>
    <row r="19" spans="1:10" ht="14.25" customHeight="1" hidden="1">
      <c r="A19" s="11" t="s">
        <v>54</v>
      </c>
      <c r="B19" s="1"/>
      <c r="C19" s="1"/>
      <c r="D19" s="10">
        <v>0</v>
      </c>
      <c r="E19" s="10"/>
      <c r="F19" s="12">
        <v>0</v>
      </c>
      <c r="G19" s="12"/>
      <c r="H19" s="24">
        <v>0</v>
      </c>
      <c r="I19" s="24"/>
      <c r="J19" s="10">
        <f t="shared" si="0"/>
        <v>0</v>
      </c>
    </row>
    <row r="20" spans="1:10" ht="14.25">
      <c r="A20" s="11" t="s">
        <v>67</v>
      </c>
      <c r="B20" s="1"/>
      <c r="C20" s="1"/>
      <c r="D20" s="10">
        <v>0</v>
      </c>
      <c r="E20" s="10"/>
      <c r="F20" s="12">
        <f>1282534+176330</f>
        <v>1458864</v>
      </c>
      <c r="G20" s="12"/>
      <c r="H20" s="24">
        <v>1458864</v>
      </c>
      <c r="I20" s="24"/>
      <c r="J20" s="10">
        <f t="shared" si="0"/>
        <v>0</v>
      </c>
    </row>
    <row r="21" spans="1:10" ht="14.25">
      <c r="A21" s="54" t="s">
        <v>71</v>
      </c>
      <c r="B21" s="39"/>
      <c r="C21" s="39"/>
      <c r="D21" s="52">
        <v>0</v>
      </c>
      <c r="E21" s="52"/>
      <c r="F21" s="55">
        <f>273145+186311</f>
        <v>459456</v>
      </c>
      <c r="G21" s="55"/>
      <c r="H21" s="55">
        <v>459456</v>
      </c>
      <c r="I21" s="55"/>
      <c r="J21" s="52">
        <f>+F21-H21+D21</f>
        <v>0</v>
      </c>
    </row>
    <row r="22" spans="1:10" ht="14.25" customHeight="1" hidden="1">
      <c r="A22" s="11"/>
      <c r="B22" s="1"/>
      <c r="C22" s="1"/>
      <c r="D22" s="10"/>
      <c r="E22" s="10"/>
      <c r="F22" s="12"/>
      <c r="G22" s="12"/>
      <c r="H22" s="24"/>
      <c r="I22" s="24"/>
      <c r="J22" s="10">
        <f>+F22-H22+D22</f>
        <v>0</v>
      </c>
    </row>
    <row r="23" spans="1:10" ht="14.25">
      <c r="A23" s="11" t="s">
        <v>69</v>
      </c>
      <c r="B23" s="1"/>
      <c r="C23" s="1"/>
      <c r="D23" s="10">
        <v>0</v>
      </c>
      <c r="E23" s="10"/>
      <c r="F23" s="12">
        <f>916293+386860+3331016</f>
        <v>4634169</v>
      </c>
      <c r="G23" s="12"/>
      <c r="H23" s="24">
        <v>4634169</v>
      </c>
      <c r="I23" s="24"/>
      <c r="J23" s="10">
        <f>+F23-H23+D23</f>
        <v>0</v>
      </c>
    </row>
    <row r="24" spans="1:10" ht="14.25">
      <c r="A24" s="54" t="s">
        <v>70</v>
      </c>
      <c r="B24" s="39"/>
      <c r="C24" s="39"/>
      <c r="D24" s="55">
        <v>0</v>
      </c>
      <c r="E24" s="55"/>
      <c r="F24" s="55">
        <f>62854+261658+982211+567715+608273+5564183+3+35973+49216</f>
        <v>8132086</v>
      </c>
      <c r="G24" s="55"/>
      <c r="H24" s="55">
        <v>8132086</v>
      </c>
      <c r="I24" s="55"/>
      <c r="J24" s="52">
        <f>+F24-H24+D24</f>
        <v>0</v>
      </c>
    </row>
    <row r="25" spans="1:10" ht="16.5">
      <c r="A25" s="9" t="s">
        <v>72</v>
      </c>
      <c r="B25" s="1"/>
      <c r="C25" s="1"/>
      <c r="D25" s="13"/>
      <c r="E25" s="13"/>
      <c r="F25" s="13"/>
      <c r="G25" s="13"/>
      <c r="H25" s="13"/>
      <c r="I25" s="13"/>
      <c r="J25" s="32"/>
    </row>
    <row r="26" spans="1:10" ht="16.5">
      <c r="A26" s="54" t="s">
        <v>68</v>
      </c>
      <c r="B26" s="39"/>
      <c r="C26" s="39"/>
      <c r="D26" s="56">
        <f>-1489119.26+298439</f>
        <v>-1190680.26</v>
      </c>
      <c r="E26" s="56"/>
      <c r="F26" s="57">
        <v>8607</v>
      </c>
      <c r="G26" s="57"/>
      <c r="H26" s="57">
        <v>0</v>
      </c>
      <c r="I26" s="57"/>
      <c r="J26" s="56">
        <f>+F26-H26+D26</f>
        <v>-1182073.26</v>
      </c>
    </row>
    <row r="27" spans="1:10" ht="16.5">
      <c r="A27" s="11" t="s">
        <v>10</v>
      </c>
      <c r="D27" s="14">
        <f>SUM(D15:D26)</f>
        <v>-1190680.26</v>
      </c>
      <c r="E27" s="14"/>
      <c r="F27" s="14">
        <f>SUM(F15:F26)</f>
        <v>18230021</v>
      </c>
      <c r="G27" s="14"/>
      <c r="H27" s="14">
        <f>SUM(H15:H26)</f>
        <v>18221414</v>
      </c>
      <c r="I27" s="14"/>
      <c r="J27" s="14">
        <f>SUM(J15:J26)</f>
        <v>-1182073.26</v>
      </c>
    </row>
    <row r="28" spans="1:10" ht="16.5">
      <c r="A28" s="54"/>
      <c r="B28" s="53"/>
      <c r="C28" s="53"/>
      <c r="D28" s="58"/>
      <c r="E28" s="58"/>
      <c r="F28" s="58"/>
      <c r="G28" s="58"/>
      <c r="H28" s="58"/>
      <c r="I28" s="58"/>
      <c r="J28" s="58"/>
    </row>
    <row r="29" spans="1:10" s="15" customFormat="1" ht="14.25">
      <c r="A29" s="5" t="s">
        <v>16</v>
      </c>
      <c r="B29" s="1"/>
      <c r="C29" s="1"/>
      <c r="D29" s="1"/>
      <c r="E29" s="1"/>
      <c r="F29" s="1"/>
      <c r="G29" s="1"/>
      <c r="H29" s="25"/>
      <c r="I29" s="25"/>
      <c r="J29" s="1"/>
    </row>
    <row r="30" spans="1:10" s="15" customFormat="1" ht="14.25">
      <c r="A30" s="37" t="s">
        <v>74</v>
      </c>
      <c r="B30" s="39"/>
      <c r="C30" s="39"/>
      <c r="D30" s="39"/>
      <c r="E30" s="39"/>
      <c r="F30" s="39"/>
      <c r="G30" s="39"/>
      <c r="H30" s="39"/>
      <c r="I30" s="39"/>
      <c r="J30" s="39"/>
    </row>
    <row r="31" spans="1:10" s="15" customFormat="1" ht="14.25">
      <c r="A31" s="11" t="s">
        <v>17</v>
      </c>
      <c r="B31" s="1"/>
      <c r="C31" s="1"/>
      <c r="D31" s="1">
        <v>485791</v>
      </c>
      <c r="E31" s="1"/>
      <c r="F31" s="1">
        <f>1515</f>
        <v>1515</v>
      </c>
      <c r="G31" s="1"/>
      <c r="H31" s="25">
        <f>377749+109557</f>
        <v>487306</v>
      </c>
      <c r="I31" s="25"/>
      <c r="J31" s="10">
        <f>+F31-H31+D31</f>
        <v>0</v>
      </c>
    </row>
    <row r="32" spans="1:10" ht="14.25">
      <c r="A32" s="37" t="s">
        <v>27</v>
      </c>
      <c r="B32" s="39"/>
      <c r="C32" s="39"/>
      <c r="D32" s="39"/>
      <c r="E32" s="39"/>
      <c r="F32" s="39"/>
      <c r="G32" s="39"/>
      <c r="H32" s="59"/>
      <c r="I32" s="59"/>
      <c r="J32" s="52">
        <f>+F32-H32+D32</f>
        <v>0</v>
      </c>
    </row>
    <row r="33" spans="1:10" s="15" customFormat="1" ht="16.5">
      <c r="A33" s="11" t="s">
        <v>28</v>
      </c>
      <c r="B33" s="1"/>
      <c r="C33" s="1"/>
      <c r="D33" s="17">
        <v>3222157</v>
      </c>
      <c r="E33" s="17"/>
      <c r="F33" s="17">
        <f>175628+27</f>
        <v>175655</v>
      </c>
      <c r="G33" s="17"/>
      <c r="H33" s="27">
        <v>712187</v>
      </c>
      <c r="I33" s="27"/>
      <c r="J33" s="32">
        <f>+F33-H33+D33</f>
        <v>2685625</v>
      </c>
    </row>
    <row r="34" spans="1:10" ht="16.5">
      <c r="A34" s="54" t="s">
        <v>24</v>
      </c>
      <c r="B34" s="39"/>
      <c r="C34" s="39"/>
      <c r="D34" s="60">
        <f>SUM(D31:D33)</f>
        <v>3707948</v>
      </c>
      <c r="E34" s="60"/>
      <c r="F34" s="60">
        <f>SUM(F31:F33)</f>
        <v>177170</v>
      </c>
      <c r="G34" s="60"/>
      <c r="H34" s="60">
        <f>SUM(H31:H33)</f>
        <v>1199493</v>
      </c>
      <c r="I34" s="60"/>
      <c r="J34" s="60">
        <f>SUM(J31:J33)</f>
        <v>2685625</v>
      </c>
    </row>
    <row r="36" spans="1:10" ht="14.25">
      <c r="A36" s="37" t="s">
        <v>6</v>
      </c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14.25">
      <c r="A37" s="9" t="s">
        <v>58</v>
      </c>
      <c r="B37" s="1"/>
      <c r="C37" s="1"/>
      <c r="D37" s="16">
        <v>0</v>
      </c>
      <c r="E37" s="16"/>
      <c r="F37" s="16">
        <v>59004</v>
      </c>
      <c r="G37" s="16"/>
      <c r="H37" s="25">
        <v>0</v>
      </c>
      <c r="I37" s="25"/>
      <c r="J37" s="10">
        <f>+F37-H37+D37</f>
        <v>59004</v>
      </c>
    </row>
    <row r="38" spans="1:10" ht="16.5">
      <c r="A38" s="37" t="s">
        <v>8</v>
      </c>
      <c r="B38" s="39"/>
      <c r="C38" s="39"/>
      <c r="D38" s="60">
        <f>-3173+2876</f>
        <v>-297</v>
      </c>
      <c r="E38" s="60"/>
      <c r="F38" s="60">
        <v>109557</v>
      </c>
      <c r="G38" s="60"/>
      <c r="H38" s="60">
        <v>0</v>
      </c>
      <c r="I38" s="60"/>
      <c r="J38" s="56">
        <f>+F38-H38+D38</f>
        <v>109260</v>
      </c>
    </row>
    <row r="39" spans="1:10" ht="16.5">
      <c r="A39" s="11" t="s">
        <v>64</v>
      </c>
      <c r="B39" s="1"/>
      <c r="C39" s="1"/>
      <c r="D39" s="17">
        <f>SUM(D37:D38)</f>
        <v>-297</v>
      </c>
      <c r="E39" s="17"/>
      <c r="F39" s="17">
        <f>SUM(F37:F38)</f>
        <v>168561</v>
      </c>
      <c r="G39" s="17"/>
      <c r="H39" s="17">
        <f>SUM(H37:H38)</f>
        <v>0</v>
      </c>
      <c r="I39" s="17"/>
      <c r="J39" s="17">
        <f>SUM(J37:J38)</f>
        <v>168264</v>
      </c>
    </row>
    <row r="40" spans="1:10" ht="14.25">
      <c r="A40" s="37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14.25">
      <c r="A41" s="5" t="s">
        <v>3</v>
      </c>
      <c r="B41" s="18"/>
      <c r="C41" s="18"/>
      <c r="D41" s="18"/>
      <c r="E41" s="18"/>
      <c r="F41" s="18"/>
      <c r="G41" s="18"/>
      <c r="H41" s="28"/>
      <c r="I41" s="28"/>
      <c r="J41" s="18"/>
    </row>
    <row r="42" spans="1:10" ht="14.25">
      <c r="A42" s="37" t="s">
        <v>4</v>
      </c>
      <c r="B42" s="39"/>
      <c r="C42" s="39"/>
      <c r="D42" s="39"/>
      <c r="E42" s="39"/>
      <c r="F42" s="39"/>
      <c r="G42" s="39"/>
      <c r="H42" s="39"/>
      <c r="I42" s="39"/>
      <c r="J42" s="39"/>
    </row>
    <row r="43" spans="1:10" ht="14.25" customHeight="1" hidden="1">
      <c r="A43" s="5" t="s">
        <v>41</v>
      </c>
      <c r="B43" s="1"/>
      <c r="C43" s="1"/>
      <c r="D43" s="1">
        <v>0</v>
      </c>
      <c r="E43" s="1"/>
      <c r="F43" s="1">
        <v>0</v>
      </c>
      <c r="G43" s="1"/>
      <c r="H43" s="25">
        <v>0</v>
      </c>
      <c r="I43" s="25"/>
      <c r="J43" s="1">
        <f>+D43+F43-H43</f>
        <v>0</v>
      </c>
    </row>
    <row r="44" spans="1:10" ht="14.25" customHeight="1" hidden="1">
      <c r="A44" s="5" t="s">
        <v>25</v>
      </c>
      <c r="B44" s="1"/>
      <c r="C44" s="1"/>
      <c r="D44" s="1">
        <v>0</v>
      </c>
      <c r="E44" s="1"/>
      <c r="F44" s="1"/>
      <c r="G44" s="1"/>
      <c r="H44" s="25"/>
      <c r="I44" s="25"/>
      <c r="J44" s="1">
        <f>+D44+F44-H44</f>
        <v>0</v>
      </c>
    </row>
    <row r="45" spans="1:10" ht="14.25" customHeight="1" hidden="1">
      <c r="A45" s="5" t="s">
        <v>26</v>
      </c>
      <c r="B45" s="1"/>
      <c r="C45" s="1"/>
      <c r="D45" s="1">
        <v>0</v>
      </c>
      <c r="E45" s="1"/>
      <c r="F45" s="1"/>
      <c r="G45" s="1"/>
      <c r="H45" s="25"/>
      <c r="I45" s="25"/>
      <c r="J45" s="1">
        <f>+D45+F45-H45</f>
        <v>0</v>
      </c>
    </row>
    <row r="46" spans="1:10" ht="14.25" customHeight="1" hidden="1">
      <c r="A46" s="5" t="s">
        <v>19</v>
      </c>
      <c r="B46" s="1"/>
      <c r="C46" s="1"/>
      <c r="D46" s="1">
        <v>0</v>
      </c>
      <c r="E46" s="1"/>
      <c r="F46" s="1"/>
      <c r="G46" s="1"/>
      <c r="H46" s="25"/>
      <c r="I46" s="25"/>
      <c r="J46" s="1">
        <f>+D46+F46-H46</f>
        <v>0</v>
      </c>
    </row>
    <row r="47" spans="1:10" ht="14.25">
      <c r="A47" s="5" t="s">
        <v>41</v>
      </c>
      <c r="B47" s="1"/>
      <c r="C47" s="1"/>
      <c r="D47" s="36">
        <v>-347987</v>
      </c>
      <c r="E47" s="36"/>
      <c r="F47" s="19">
        <v>0</v>
      </c>
      <c r="G47" s="19"/>
      <c r="H47" s="25">
        <v>0</v>
      </c>
      <c r="I47" s="25"/>
      <c r="J47" s="10">
        <f>+F47-H47+D47</f>
        <v>-347987</v>
      </c>
    </row>
    <row r="48" spans="1:10" ht="16.5">
      <c r="A48" s="51" t="s">
        <v>63</v>
      </c>
      <c r="B48" s="39"/>
      <c r="C48" s="39"/>
      <c r="D48" s="61">
        <v>-2876</v>
      </c>
      <c r="E48" s="61"/>
      <c r="F48" s="61">
        <v>2876</v>
      </c>
      <c r="G48" s="61"/>
      <c r="H48" s="60">
        <v>0</v>
      </c>
      <c r="I48" s="60"/>
      <c r="J48" s="56">
        <f>+F48-H48+D48</f>
        <v>0</v>
      </c>
    </row>
    <row r="49" spans="1:10" ht="16.5">
      <c r="A49" s="11" t="s">
        <v>13</v>
      </c>
      <c r="B49" s="1"/>
      <c r="C49" s="1"/>
      <c r="D49" s="29">
        <f>SUM(D43:D48)</f>
        <v>-350863</v>
      </c>
      <c r="E49" s="29"/>
      <c r="F49" s="29">
        <f>SUM(F43:F48)</f>
        <v>2876</v>
      </c>
      <c r="G49" s="29"/>
      <c r="H49" s="29">
        <f>SUM(H43:H48)</f>
        <v>0</v>
      </c>
      <c r="I49" s="29"/>
      <c r="J49" s="29">
        <f>SUM(J43:J48)</f>
        <v>-347987</v>
      </c>
    </row>
    <row r="50" spans="1:10" ht="14.25">
      <c r="A50" s="37"/>
      <c r="B50" s="39"/>
      <c r="C50" s="39"/>
      <c r="D50" s="62"/>
      <c r="E50" s="62"/>
      <c r="F50" s="62"/>
      <c r="G50" s="62"/>
      <c r="H50" s="63"/>
      <c r="I50" s="63"/>
      <c r="J50" s="62"/>
    </row>
    <row r="51" spans="1:10" ht="14.25">
      <c r="A51" s="5" t="s">
        <v>5</v>
      </c>
      <c r="B51" s="1"/>
      <c r="C51" s="1"/>
      <c r="D51" s="1"/>
      <c r="E51" s="1"/>
      <c r="F51" s="1"/>
      <c r="G51" s="1"/>
      <c r="H51" s="25"/>
      <c r="I51" s="25"/>
      <c r="J51" s="1"/>
    </row>
    <row r="52" spans="1:10" ht="14.25" customHeight="1" hidden="1">
      <c r="A52" s="9" t="s">
        <v>31</v>
      </c>
      <c r="B52" s="1"/>
      <c r="C52" s="1"/>
      <c r="D52" s="16">
        <v>0</v>
      </c>
      <c r="E52" s="16"/>
      <c r="F52" s="1"/>
      <c r="G52" s="1"/>
      <c r="H52" s="25"/>
      <c r="I52" s="25"/>
      <c r="J52" s="16">
        <f aca="true" t="shared" si="1" ref="J52:J83">+D52+F52-H52</f>
        <v>0</v>
      </c>
    </row>
    <row r="53" spans="1:10" ht="14.25">
      <c r="A53" s="51" t="s">
        <v>55</v>
      </c>
      <c r="B53" s="39"/>
      <c r="C53" s="39"/>
      <c r="D53" s="59">
        <v>0</v>
      </c>
      <c r="E53" s="59"/>
      <c r="F53" s="39">
        <f>185086+80</f>
        <v>185166</v>
      </c>
      <c r="G53" s="39"/>
      <c r="H53" s="39">
        <f>185086+80</f>
        <v>185166</v>
      </c>
      <c r="I53" s="39"/>
      <c r="J53" s="59">
        <f>+D53+F53-H53</f>
        <v>0</v>
      </c>
    </row>
    <row r="54" spans="1:10" ht="14.25" customHeight="1" hidden="1">
      <c r="A54" s="11" t="s">
        <v>42</v>
      </c>
      <c r="B54" s="1"/>
      <c r="C54" s="1"/>
      <c r="D54" s="16">
        <v>0</v>
      </c>
      <c r="E54" s="16"/>
      <c r="F54" s="1">
        <v>0</v>
      </c>
      <c r="G54" s="1"/>
      <c r="H54" s="25">
        <v>0</v>
      </c>
      <c r="I54" s="25"/>
      <c r="J54" s="16">
        <f>+D54+F54-H54</f>
        <v>0</v>
      </c>
    </row>
    <row r="55" spans="1:10" ht="14.25">
      <c r="A55" s="11" t="s">
        <v>39</v>
      </c>
      <c r="B55" s="1"/>
      <c r="C55" s="1"/>
      <c r="D55" s="16">
        <v>0</v>
      </c>
      <c r="E55" s="16"/>
      <c r="F55" s="1">
        <v>23050</v>
      </c>
      <c r="G55" s="1"/>
      <c r="H55" s="25">
        <f>23050</f>
        <v>23050</v>
      </c>
      <c r="I55" s="25"/>
      <c r="J55" s="16">
        <f t="shared" si="1"/>
        <v>0</v>
      </c>
    </row>
    <row r="56" spans="1:10" ht="14.25" customHeight="1" hidden="1">
      <c r="A56" s="11" t="s">
        <v>33</v>
      </c>
      <c r="B56" s="1"/>
      <c r="C56" s="1"/>
      <c r="D56" s="16">
        <v>0</v>
      </c>
      <c r="E56" s="16"/>
      <c r="F56" s="16"/>
      <c r="G56" s="16"/>
      <c r="H56" s="25"/>
      <c r="I56" s="25"/>
      <c r="J56" s="16">
        <f t="shared" si="1"/>
        <v>0</v>
      </c>
    </row>
    <row r="57" spans="1:10" ht="14.25" customHeight="1" hidden="1">
      <c r="A57" s="11" t="s">
        <v>29</v>
      </c>
      <c r="B57" s="1"/>
      <c r="C57" s="1"/>
      <c r="D57" s="16">
        <v>0</v>
      </c>
      <c r="E57" s="16"/>
      <c r="F57" s="16"/>
      <c r="G57" s="16"/>
      <c r="H57" s="25"/>
      <c r="I57" s="25"/>
      <c r="J57" s="16">
        <f t="shared" si="1"/>
        <v>0</v>
      </c>
    </row>
    <row r="58" spans="1:10" ht="14.25" customHeight="1" hidden="1">
      <c r="A58" s="11" t="s">
        <v>18</v>
      </c>
      <c r="B58" s="1"/>
      <c r="C58" s="1"/>
      <c r="D58" s="16">
        <v>0</v>
      </c>
      <c r="E58" s="16"/>
      <c r="F58" s="16"/>
      <c r="G58" s="16"/>
      <c r="H58" s="25"/>
      <c r="I58" s="25"/>
      <c r="J58" s="16">
        <f t="shared" si="1"/>
        <v>0</v>
      </c>
    </row>
    <row r="59" spans="1:10" ht="14.25">
      <c r="A59" s="54" t="s">
        <v>52</v>
      </c>
      <c r="B59" s="39"/>
      <c r="C59" s="39"/>
      <c r="D59" s="59">
        <v>-19200</v>
      </c>
      <c r="E59" s="59"/>
      <c r="F59" s="59">
        <v>19200</v>
      </c>
      <c r="G59" s="59"/>
      <c r="H59" s="39"/>
      <c r="I59" s="39"/>
      <c r="J59" s="59">
        <f t="shared" si="1"/>
        <v>0</v>
      </c>
    </row>
    <row r="60" spans="1:10" ht="14.25" customHeight="1" hidden="1">
      <c r="A60" s="11" t="s">
        <v>32</v>
      </c>
      <c r="B60" s="1"/>
      <c r="C60" s="1"/>
      <c r="D60" s="16">
        <v>0</v>
      </c>
      <c r="E60" s="16"/>
      <c r="F60" s="16"/>
      <c r="G60" s="16"/>
      <c r="H60" s="25"/>
      <c r="I60" s="25"/>
      <c r="J60" s="16">
        <f t="shared" si="1"/>
        <v>0</v>
      </c>
    </row>
    <row r="61" spans="1:10" ht="14.25">
      <c r="A61" s="9" t="s">
        <v>53</v>
      </c>
      <c r="B61" s="1"/>
      <c r="C61" s="1"/>
      <c r="D61" s="16">
        <v>-6800</v>
      </c>
      <c r="E61" s="16"/>
      <c r="F61" s="16">
        <v>6800</v>
      </c>
      <c r="G61" s="16"/>
      <c r="H61" s="25"/>
      <c r="I61" s="25"/>
      <c r="J61" s="16">
        <f t="shared" si="1"/>
        <v>0</v>
      </c>
    </row>
    <row r="62" spans="1:10" ht="14.25">
      <c r="A62" s="54" t="s">
        <v>43</v>
      </c>
      <c r="B62" s="39"/>
      <c r="C62" s="39"/>
      <c r="D62" s="59">
        <v>-24192</v>
      </c>
      <c r="E62" s="59"/>
      <c r="F62" s="59">
        <v>24192</v>
      </c>
      <c r="G62" s="59"/>
      <c r="H62" s="39"/>
      <c r="I62" s="39"/>
      <c r="J62" s="59">
        <f>+D62+F62-H62</f>
        <v>0</v>
      </c>
    </row>
    <row r="63" spans="1:10" ht="14.25" customHeight="1" hidden="1">
      <c r="A63" s="9" t="s">
        <v>21</v>
      </c>
      <c r="B63" s="1"/>
      <c r="C63" s="1"/>
      <c r="D63" s="16">
        <v>0</v>
      </c>
      <c r="E63" s="16"/>
      <c r="F63" s="16"/>
      <c r="G63" s="16"/>
      <c r="H63" s="25"/>
      <c r="I63" s="25"/>
      <c r="J63" s="16">
        <f t="shared" si="1"/>
        <v>0</v>
      </c>
    </row>
    <row r="64" spans="1:10" ht="14.25" customHeight="1" hidden="1">
      <c r="A64" s="9" t="s">
        <v>49</v>
      </c>
      <c r="B64" s="1"/>
      <c r="C64" s="1"/>
      <c r="D64" s="16">
        <v>0</v>
      </c>
      <c r="E64" s="16"/>
      <c r="F64" s="16">
        <v>0</v>
      </c>
      <c r="G64" s="16"/>
      <c r="H64" s="25"/>
      <c r="I64" s="25"/>
      <c r="J64" s="16">
        <f t="shared" si="1"/>
        <v>0</v>
      </c>
    </row>
    <row r="65" spans="1:10" ht="14.25">
      <c r="A65" s="9" t="s">
        <v>62</v>
      </c>
      <c r="B65" s="1"/>
      <c r="C65" s="1"/>
      <c r="D65" s="16">
        <v>-298439</v>
      </c>
      <c r="E65" s="16"/>
      <c r="F65" s="16">
        <v>298439</v>
      </c>
      <c r="G65" s="16"/>
      <c r="H65" s="25"/>
      <c r="I65" s="25"/>
      <c r="J65" s="16">
        <f t="shared" si="1"/>
        <v>0</v>
      </c>
    </row>
    <row r="66" spans="1:10" ht="14.25">
      <c r="A66" s="51" t="s">
        <v>56</v>
      </c>
      <c r="B66" s="39"/>
      <c r="C66" s="39"/>
      <c r="D66" s="59">
        <v>0</v>
      </c>
      <c r="E66" s="59"/>
      <c r="F66" s="59">
        <v>18185</v>
      </c>
      <c r="G66" s="59"/>
      <c r="H66" s="39">
        <v>18185</v>
      </c>
      <c r="I66" s="39"/>
      <c r="J66" s="59">
        <f t="shared" si="1"/>
        <v>0</v>
      </c>
    </row>
    <row r="67" spans="1:10" ht="14.25" customHeight="1" hidden="1">
      <c r="A67" s="9" t="s">
        <v>22</v>
      </c>
      <c r="B67" s="1"/>
      <c r="C67" s="1"/>
      <c r="D67" s="16">
        <v>0</v>
      </c>
      <c r="E67" s="16"/>
      <c r="F67" s="16"/>
      <c r="G67" s="16"/>
      <c r="H67" s="25"/>
      <c r="I67" s="25"/>
      <c r="J67" s="16">
        <f t="shared" si="1"/>
        <v>0</v>
      </c>
    </row>
    <row r="68" spans="1:10" ht="14.25">
      <c r="A68" s="9" t="s">
        <v>46</v>
      </c>
      <c r="B68" s="1"/>
      <c r="C68" s="1"/>
      <c r="D68" s="16">
        <v>-9000</v>
      </c>
      <c r="E68" s="16"/>
      <c r="F68" s="16">
        <f>9000+10106</f>
        <v>19106</v>
      </c>
      <c r="G68" s="16"/>
      <c r="H68" s="25">
        <v>10106</v>
      </c>
      <c r="I68" s="25"/>
      <c r="J68" s="16">
        <f>+D68+F68-H68</f>
        <v>0</v>
      </c>
    </row>
    <row r="69" spans="1:10" ht="14.25">
      <c r="A69" s="51" t="s">
        <v>30</v>
      </c>
      <c r="B69" s="39"/>
      <c r="C69" s="39"/>
      <c r="D69" s="59">
        <v>-48183</v>
      </c>
      <c r="E69" s="59"/>
      <c r="F69" s="59">
        <v>48183</v>
      </c>
      <c r="G69" s="59"/>
      <c r="H69" s="39"/>
      <c r="I69" s="39"/>
      <c r="J69" s="59">
        <f t="shared" si="1"/>
        <v>0</v>
      </c>
    </row>
    <row r="70" spans="1:10" ht="14.25" customHeight="1" hidden="1">
      <c r="A70" s="9" t="s">
        <v>40</v>
      </c>
      <c r="B70" s="1"/>
      <c r="C70" s="1"/>
      <c r="D70" s="16">
        <v>0</v>
      </c>
      <c r="E70" s="16"/>
      <c r="F70" s="16">
        <v>0</v>
      </c>
      <c r="G70" s="16"/>
      <c r="H70" s="25"/>
      <c r="I70" s="25"/>
      <c r="J70" s="16">
        <f aca="true" t="shared" si="2" ref="J70:J75">+D70+F70-H70</f>
        <v>0</v>
      </c>
    </row>
    <row r="71" spans="1:10" ht="14.25">
      <c r="A71" s="9" t="s">
        <v>73</v>
      </c>
      <c r="B71" s="1"/>
      <c r="C71" s="1"/>
      <c r="D71" s="16">
        <v>-68079</v>
      </c>
      <c r="E71" s="16"/>
      <c r="F71" s="16">
        <f>32130+35949+375000</f>
        <v>443079</v>
      </c>
      <c r="G71" s="16"/>
      <c r="H71" s="25">
        <v>375000</v>
      </c>
      <c r="I71" s="25"/>
      <c r="J71" s="16">
        <f t="shared" si="2"/>
        <v>0</v>
      </c>
    </row>
    <row r="72" spans="1:10" ht="14.25">
      <c r="A72" s="51" t="s">
        <v>44</v>
      </c>
      <c r="B72" s="39"/>
      <c r="C72" s="39"/>
      <c r="D72" s="59">
        <v>-3000</v>
      </c>
      <c r="E72" s="59"/>
      <c r="F72" s="59">
        <v>3000</v>
      </c>
      <c r="G72" s="59"/>
      <c r="H72" s="39">
        <v>0</v>
      </c>
      <c r="I72" s="39"/>
      <c r="J72" s="59">
        <f t="shared" si="2"/>
        <v>0</v>
      </c>
    </row>
    <row r="73" spans="1:10" ht="14.25" customHeight="1" hidden="1">
      <c r="A73" s="9" t="s">
        <v>45</v>
      </c>
      <c r="B73" s="1"/>
      <c r="C73" s="1"/>
      <c r="D73" s="16">
        <v>0</v>
      </c>
      <c r="E73" s="16"/>
      <c r="F73" s="16">
        <v>0</v>
      </c>
      <c r="G73" s="16"/>
      <c r="H73" s="25">
        <v>0</v>
      </c>
      <c r="I73" s="25"/>
      <c r="J73" s="16">
        <f t="shared" si="2"/>
        <v>0</v>
      </c>
    </row>
    <row r="74" spans="1:10" ht="14.25">
      <c r="A74" s="9" t="s">
        <v>47</v>
      </c>
      <c r="B74" s="1"/>
      <c r="C74" s="1"/>
      <c r="D74" s="16">
        <v>-1047</v>
      </c>
      <c r="E74" s="16"/>
      <c r="F74" s="16">
        <v>1047</v>
      </c>
      <c r="G74" s="16"/>
      <c r="H74" s="25"/>
      <c r="I74" s="25"/>
      <c r="J74" s="16">
        <f t="shared" si="2"/>
        <v>0</v>
      </c>
    </row>
    <row r="75" spans="1:10" ht="14.25">
      <c r="A75" s="51" t="s">
        <v>48</v>
      </c>
      <c r="B75" s="39"/>
      <c r="C75" s="39"/>
      <c r="D75" s="59">
        <v>-11207</v>
      </c>
      <c r="E75" s="59"/>
      <c r="F75" s="59">
        <v>11207</v>
      </c>
      <c r="G75" s="59"/>
      <c r="H75" s="39"/>
      <c r="I75" s="39"/>
      <c r="J75" s="59">
        <f t="shared" si="2"/>
        <v>0</v>
      </c>
    </row>
    <row r="76" spans="1:10" ht="14.25" customHeight="1" hidden="1">
      <c r="A76" s="11" t="s">
        <v>20</v>
      </c>
      <c r="B76" s="1"/>
      <c r="C76" s="1"/>
      <c r="D76" s="16">
        <v>0</v>
      </c>
      <c r="E76" s="16"/>
      <c r="F76" s="16">
        <v>0</v>
      </c>
      <c r="G76" s="16"/>
      <c r="H76" s="25">
        <v>0</v>
      </c>
      <c r="I76" s="25"/>
      <c r="J76" s="16">
        <f t="shared" si="1"/>
        <v>0</v>
      </c>
    </row>
    <row r="77" spans="1:10" ht="14.25">
      <c r="A77" s="11" t="s">
        <v>23</v>
      </c>
      <c r="B77" s="1"/>
      <c r="C77" s="1"/>
      <c r="D77" s="16">
        <v>0</v>
      </c>
      <c r="E77" s="16"/>
      <c r="F77" s="16">
        <f>1143+5154+14246</f>
        <v>20543</v>
      </c>
      <c r="G77" s="16"/>
      <c r="H77" s="25">
        <f>1143+5154+14246</f>
        <v>20543</v>
      </c>
      <c r="I77" s="25"/>
      <c r="J77" s="16">
        <f t="shared" si="1"/>
        <v>0</v>
      </c>
    </row>
    <row r="78" spans="1:10" ht="14.25" customHeight="1" hidden="1">
      <c r="A78" s="9" t="s">
        <v>34</v>
      </c>
      <c r="B78" s="1"/>
      <c r="C78" s="1"/>
      <c r="D78" s="16">
        <v>0</v>
      </c>
      <c r="E78" s="16"/>
      <c r="F78" s="16"/>
      <c r="G78" s="16"/>
      <c r="H78" s="25"/>
      <c r="I78" s="25"/>
      <c r="J78" s="16">
        <f t="shared" si="1"/>
        <v>0</v>
      </c>
    </row>
    <row r="79" spans="1:10" ht="14.25" customHeight="1" hidden="1">
      <c r="A79" s="9" t="s">
        <v>37</v>
      </c>
      <c r="B79" s="1"/>
      <c r="C79" s="1"/>
      <c r="D79" s="16">
        <v>0</v>
      </c>
      <c r="E79" s="16"/>
      <c r="F79" s="16"/>
      <c r="G79" s="16"/>
      <c r="H79" s="25"/>
      <c r="I79" s="25"/>
      <c r="J79" s="16">
        <f t="shared" si="1"/>
        <v>0</v>
      </c>
    </row>
    <row r="80" spans="1:10" ht="14.25" customHeight="1" hidden="1">
      <c r="A80" s="9" t="s">
        <v>38</v>
      </c>
      <c r="B80" s="1"/>
      <c r="C80" s="1"/>
      <c r="D80" s="16">
        <v>0</v>
      </c>
      <c r="E80" s="16"/>
      <c r="F80" s="16"/>
      <c r="G80" s="16"/>
      <c r="H80" s="25">
        <v>0</v>
      </c>
      <c r="I80" s="25"/>
      <c r="J80" s="16">
        <f t="shared" si="1"/>
        <v>0</v>
      </c>
    </row>
    <row r="81" spans="1:10" ht="14.25" customHeight="1" hidden="1">
      <c r="A81" s="9" t="s">
        <v>36</v>
      </c>
      <c r="B81" s="1"/>
      <c r="C81" s="1"/>
      <c r="D81" s="16">
        <v>0</v>
      </c>
      <c r="E81" s="16"/>
      <c r="F81" s="16"/>
      <c r="G81" s="16"/>
      <c r="H81" s="25"/>
      <c r="I81" s="25"/>
      <c r="J81" s="16">
        <f t="shared" si="1"/>
        <v>0</v>
      </c>
    </row>
    <row r="82" spans="1:10" ht="14.25" customHeight="1" hidden="1">
      <c r="A82" s="9" t="s">
        <v>35</v>
      </c>
      <c r="B82" s="1"/>
      <c r="C82" s="1"/>
      <c r="D82" s="16">
        <v>0</v>
      </c>
      <c r="E82" s="16"/>
      <c r="F82" s="16"/>
      <c r="G82" s="16"/>
      <c r="H82" s="25"/>
      <c r="I82" s="25"/>
      <c r="J82" s="16">
        <f>+D82+F82-H82</f>
        <v>0</v>
      </c>
    </row>
    <row r="83" spans="1:12" ht="16.5">
      <c r="A83" s="51" t="s">
        <v>57</v>
      </c>
      <c r="B83" s="39"/>
      <c r="C83" s="39"/>
      <c r="D83" s="61">
        <v>0</v>
      </c>
      <c r="E83" s="61"/>
      <c r="F83" s="61">
        <f>100820-2</f>
        <v>100818</v>
      </c>
      <c r="G83" s="61"/>
      <c r="H83" s="61">
        <f>100820-2</f>
        <v>100818</v>
      </c>
      <c r="I83" s="61"/>
      <c r="J83" s="61">
        <f t="shared" si="1"/>
        <v>0</v>
      </c>
      <c r="K83" s="1"/>
      <c r="L83" s="1"/>
    </row>
    <row r="84" spans="1:12" ht="16.5">
      <c r="A84" s="11" t="s">
        <v>15</v>
      </c>
      <c r="B84" s="1"/>
      <c r="C84" s="1"/>
      <c r="D84" s="20">
        <f>SUM(D52:D83)</f>
        <v>-489147</v>
      </c>
      <c r="E84" s="20"/>
      <c r="F84" s="20">
        <f>SUM(F52:F83)</f>
        <v>1222015</v>
      </c>
      <c r="G84" s="20"/>
      <c r="H84" s="30">
        <f>SUM(H52:H83)</f>
        <v>732868</v>
      </c>
      <c r="I84" s="30"/>
      <c r="J84" s="20">
        <f>SUM(J52:J83)</f>
        <v>0</v>
      </c>
      <c r="K84" s="1"/>
      <c r="L84" s="1"/>
    </row>
    <row r="85" spans="2:10" ht="4.5" customHeight="1" hidden="1">
      <c r="B85" s="1"/>
      <c r="C85" s="1"/>
      <c r="D85" s="16" t="s">
        <v>9</v>
      </c>
      <c r="E85" s="16"/>
      <c r="F85" s="16" t="s">
        <v>9</v>
      </c>
      <c r="G85" s="16"/>
      <c r="H85" s="26" t="s">
        <v>9</v>
      </c>
      <c r="I85" s="26"/>
      <c r="J85" s="16" t="s">
        <v>9</v>
      </c>
    </row>
    <row r="86" spans="1:10" ht="16.5">
      <c r="A86" s="54" t="s">
        <v>12</v>
      </c>
      <c r="B86" s="39"/>
      <c r="C86" s="39"/>
      <c r="D86" s="58">
        <f>+D49+D84</f>
        <v>-840010</v>
      </c>
      <c r="E86" s="58"/>
      <c r="F86" s="58">
        <f>+F49+F84</f>
        <v>1224891</v>
      </c>
      <c r="G86" s="58"/>
      <c r="H86" s="58">
        <f>+H49+H84</f>
        <v>732868</v>
      </c>
      <c r="I86" s="58"/>
      <c r="J86" s="58">
        <f>+J49+J84</f>
        <v>-347987</v>
      </c>
    </row>
    <row r="87" ht="16.5">
      <c r="L87" s="17"/>
    </row>
    <row r="88" spans="1:10" ht="16.5">
      <c r="A88" s="54" t="s">
        <v>11</v>
      </c>
      <c r="B88" s="39"/>
      <c r="C88" s="39"/>
      <c r="D88" s="64">
        <f>+D34+D39+D27+D86</f>
        <v>1676960.7400000002</v>
      </c>
      <c r="E88" s="64"/>
      <c r="F88" s="64">
        <f>+F34+F39+F27+F86</f>
        <v>19800643</v>
      </c>
      <c r="G88" s="64"/>
      <c r="H88" s="64">
        <f>+H34+H39+H27+H86</f>
        <v>20153775</v>
      </c>
      <c r="I88" s="64"/>
      <c r="J88" s="64">
        <f>+J34+J39+J27+J86</f>
        <v>1323828.74</v>
      </c>
    </row>
    <row r="89" spans="1:9" ht="14.25">
      <c r="A89" s="3"/>
      <c r="H89" s="3"/>
      <c r="I89" s="3"/>
    </row>
    <row r="111" spans="1:10" ht="14.25">
      <c r="A111" s="3"/>
      <c r="B111" s="21"/>
      <c r="C111" s="21"/>
      <c r="D111" s="21"/>
      <c r="E111" s="21"/>
      <c r="F111" s="21"/>
      <c r="G111" s="21"/>
      <c r="H111" s="31"/>
      <c r="I111" s="31"/>
      <c r="J111" s="21"/>
    </row>
  </sheetData>
  <sheetProtection/>
  <printOptions horizontalCentered="1" verticalCentered="1"/>
  <pageMargins left="0.41" right="0.44" top="0.45" bottom="0.45" header="0.21" footer="0.14"/>
  <pageSetup firstPageNumber="27" useFirstPageNumber="1"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Accounting Services</dc:creator>
  <cp:keywords/>
  <dc:description/>
  <cp:lastModifiedBy>ejudson</cp:lastModifiedBy>
  <cp:lastPrinted>2011-03-24T21:33:44Z</cp:lastPrinted>
  <dcterms:created xsi:type="dcterms:W3CDTF">1998-09-09T14:47:38Z</dcterms:created>
  <dcterms:modified xsi:type="dcterms:W3CDTF">2011-03-29T13:59:41Z</dcterms:modified>
  <cp:category/>
  <cp:version/>
  <cp:contentType/>
  <cp:contentStatus/>
</cp:coreProperties>
</file>