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br'!$A$368</definedName>
    <definedName name="DASH">'c2a br'!#REF!</definedName>
    <definedName name="H_1">'c2a br'!$A$3:$O$12</definedName>
    <definedName name="INSTIT_SUPP">'c2a br'!$A$481</definedName>
    <definedName name="OPER_AND_MAINT">'c2a br'!#REF!</definedName>
    <definedName name="P_1">'c2a br'!$A$13:$O$589</definedName>
    <definedName name="_xlnm.Print_Titles" localSheetId="0">'c2a br'!$1:$12</definedName>
    <definedName name="Print_Titles_MI" localSheetId="0">'c2a br'!$3:$12</definedName>
    <definedName name="PUBLIC_SERVICE">'c2a br'!$A$292</definedName>
    <definedName name="RESEARCH">'c2a br'!$A$174</definedName>
    <definedName name="STUDENT_SERV">'c2a br'!$A$441</definedName>
  </definedNames>
  <calcPr fullCalcOnLoad="1"/>
</workbook>
</file>

<file path=xl/sharedStrings.xml><?xml version="1.0" encoding="utf-8"?>
<sst xmlns="http://schemas.openxmlformats.org/spreadsheetml/2006/main" count="1234" uniqueCount="370">
  <si>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</si>
  <si>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</si>
  <si>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</si>
  <si>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</si>
  <si>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</si>
  <si>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</si>
  <si>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</si>
  <si>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</si>
  <si>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</si>
  <si>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</si>
  <si>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</si>
  <si>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</si>
  <si>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</si>
  <si>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</si>
  <si>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</si>
  <si>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</si>
  <si>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</si>
  <si>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</si>
  <si>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Dairy science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</si>
  <si>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</si>
  <si>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</si>
  <si>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</si>
  <si>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</si>
  <si>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Horticulture</t>
  </si>
  <si>
    <t xml:space="preserve">    Human ecology </t>
  </si>
  <si>
    <t xml:space="preserve">    Interdisciplinary </t>
  </si>
  <si>
    <t xml:space="preserve">    Plant pathology </t>
  </si>
  <si>
    <t xml:space="preserve">    Poultry science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</si>
  <si>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</si>
  <si>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</si>
  <si>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</si>
  <si>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</si>
  <si>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</si>
  <si>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</si>
  <si>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</si>
  <si>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</si>
  <si>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</si>
  <si>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</si>
  <si>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</si>
  <si>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</si>
  <si>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</si>
  <si>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</si>
  <si>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</si>
  <si>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</si>
  <si>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</si>
  <si>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</si>
  <si>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</si>
  <si>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</si>
  <si>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</si>
  <si>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</si>
  <si>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</si>
  <si>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</si>
  <si>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Institute for entrepreneurial education </t>
  </si>
  <si>
    <t xml:space="preserve">    Management</t>
  </si>
  <si>
    <t xml:space="preserve">    Marketing </t>
  </si>
  <si>
    <t xml:space="preserve">    Public administration</t>
  </si>
  <si>
    <t xml:space="preserve">    Coastal fisheries institute 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</si>
  <si>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</si>
  <si>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</si>
  <si>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</si>
  <si>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</si>
  <si>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</si>
  <si>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</si>
  <si>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</si>
  <si>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</si>
  <si>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</si>
  <si>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</si>
  <si>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</si>
  <si>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</si>
  <si>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</si>
  <si>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</si>
  <si>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Social work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</si>
  <si>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</si>
  <si>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</si>
  <si>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</si>
  <si>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</si>
  <si>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</si>
  <si>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</si>
  <si>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</si>
  <si>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Veterinary science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</si>
  <si>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</si>
  <si>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</si>
  <si>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</si>
  <si>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</si>
  <si>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</si>
  <si>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</si>
  <si>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</si>
  <si>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</si>
  <si>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</si>
  <si>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</si>
  <si>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</si>
  <si>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</si>
  <si>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</si>
  <si>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</si>
  <si>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</si>
  <si>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</si>
  <si>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</si>
  <si>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</si>
  <si>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</si>
  <si>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</si>
  <si>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Southern review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</si>
  <si>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</si>
  <si>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</si>
  <si>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</si>
  <si>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</si>
  <si>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</si>
  <si>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</si>
  <si>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</si>
  <si>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</si>
  <si>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</si>
  <si>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</si>
  <si>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</si>
  <si>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Arts and sciences </t>
  </si>
  <si>
    <t xml:space="preserve">    Basic sciences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</si>
  <si>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</si>
  <si>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</si>
  <si>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</si>
  <si>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</si>
  <si>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</si>
  <si>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</si>
  <si>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</si>
  <si>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</si>
  <si>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</si>
  <si>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Enrollment services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</si>
  <si>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</si>
  <si>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</si>
  <si>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</si>
  <si>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</si>
  <si>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</si>
  <si>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</si>
  <si>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</si>
  <si>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</si>
  <si>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</si>
  <si>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</si>
  <si>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</si>
  <si>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</si>
  <si>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</si>
  <si>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Alumni relations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</si>
  <si>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</si>
  <si>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</si>
  <si>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</si>
  <si>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</si>
  <si>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</si>
  <si>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</si>
  <si>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</si>
  <si>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</si>
  <si>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</si>
  <si>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Campus mail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</si>
  <si>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</si>
  <si>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</si>
  <si>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</si>
  <si>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</si>
  <si>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</si>
  <si>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</si>
  <si>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</si>
  <si>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</si>
  <si>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</si>
  <si>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</si>
  <si>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Campus safety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</si>
  <si>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</si>
  <si>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</si>
  <si>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</si>
  <si>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</si>
  <si>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</si>
  <si>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</si>
  <si>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</si>
  <si>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</si>
  <si>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</si>
  <si>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</si>
  <si>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</si>
  <si>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</si>
  <si>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</si>
  <si>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</si>
  <si>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</si>
  <si>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</si>
  <si>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</si>
  <si>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</si>
  <si>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</si>
  <si>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</si>
  <si>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</si>
  <si>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</si>
  <si>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</si>
  <si>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</si>
  <si>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</si>
  <si>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</si>
  <si>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</si>
  <si>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</si>
  <si>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design </t>
  </si>
  <si>
    <t xml:space="preserve">      Total continuing education</t>
  </si>
  <si>
    <t xml:space="preserve">      Total basic sciences </t>
  </si>
  <si>
    <t xml:space="preserve">      Total arts and sciences</t>
  </si>
  <si>
    <t xml:space="preserve">      Total agriculture</t>
  </si>
  <si>
    <t xml:space="preserve">      Total basic sciences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</si>
  <si>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</si>
  <si>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</si>
  <si>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</si>
  <si>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</si>
  <si>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</si>
  <si>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</si>
  <si>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</si>
  <si>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</si>
  <si>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</si>
  <si>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</si>
  <si>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</si>
  <si>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</si>
  <si>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</si>
  <si>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</si>
  <si>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</si>
  <si>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</si>
  <si>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</si>
  <si>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</si>
  <si>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</si>
  <si>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</si>
  <si>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</si>
  <si>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</si>
  <si>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</si>
  <si>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</si>
  <si>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</si>
  <si>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</si>
  <si>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</si>
  <si>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</si>
  <si>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</si>
  <si>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</si>
  <si>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</si>
  <si>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</si>
  <si>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 for advanced microstructures and devices (CAMD)</t>
  </si>
  <si>
    <t xml:space="preserve">    National center for security research and training (NCSRT)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</si>
  <si>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</si>
  <si>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</si>
  <si>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</si>
  <si>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</si>
  <si>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</si>
  <si>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</si>
  <si>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</si>
  <si>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</si>
  <si>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</si>
  <si>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</si>
  <si>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</si>
  <si>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</si>
  <si>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Arts and sciences-</t>
  </si>
  <si>
    <t xml:space="preserve">   Basic sciences-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</si>
  <si>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</si>
  <si>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</si>
  <si>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</si>
  <si>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</si>
  <si>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</si>
  <si>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National center for security research and training (NCSRT)-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</si>
  <si>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</si>
  <si>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</si>
  <si>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</si>
  <si>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</si>
  <si>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</si>
  <si>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</si>
  <si>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</si>
  <si>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</si>
  <si>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</si>
  <si>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</si>
  <si>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</si>
  <si>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</si>
  <si>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</si>
  <si>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</si>
  <si>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</si>
  <si>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</si>
  <si>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</si>
  <si>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</si>
  <si>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</si>
  <si>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</si>
  <si>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</si>
  <si>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</si>
  <si>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</si>
  <si>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</si>
  <si>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</si>
  <si>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</si>
  <si>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Engineering computing services</t>
  </si>
  <si>
    <t xml:space="preserve">    English</t>
  </si>
  <si>
    <t xml:space="preserve">    Political Science</t>
  </si>
  <si>
    <t xml:space="preserve">    Turbine innovation and energy research center</t>
  </si>
  <si>
    <t xml:space="preserve">    Theatre</t>
  </si>
  <si>
    <t xml:space="preserve">     Subtotal libraries</t>
  </si>
  <si>
    <t xml:space="preserve">   Vice Chancellor for student services </t>
  </si>
  <si>
    <t xml:space="preserve">   Executive Vice Chancellor and Provost</t>
  </si>
  <si>
    <t xml:space="preserve">   Vice Provost for academic affairs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</si>
  <si>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</si>
  <si>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</si>
  <si>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</si>
  <si>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</si>
  <si>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</si>
  <si>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Human ecology</t>
  </si>
  <si>
    <t xml:space="preserve">       Less allocation to Veterinary medicine </t>
  </si>
  <si>
    <t xml:space="preserve">    Non-credit programs</t>
  </si>
  <si>
    <t xml:space="preserve">    Extended learning</t>
  </si>
  <si>
    <t xml:space="preserve">    Music</t>
  </si>
  <si>
    <t xml:space="preserve">    Louisiana transportation research center</t>
  </si>
  <si>
    <t xml:space="preserve">   Library and information science</t>
  </si>
  <si>
    <t xml:space="preserve">   Louisiana sea grant college program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</si>
  <si>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</si>
  <si>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</si>
  <si>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</si>
  <si>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</si>
  <si>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</si>
  <si>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</si>
  <si>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</si>
  <si>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</si>
  <si>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</si>
  <si>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Finance</t>
  </si>
  <si>
    <t xml:space="preserve">      Total academic administration and </t>
  </si>
  <si>
    <t xml:space="preserve">     Coastal ecology institute </t>
  </si>
  <si>
    <t xml:space="preserve">     Coastal fisheries institute </t>
  </si>
  <si>
    <t xml:space="preserve">     Coastal studies institute </t>
  </si>
  <si>
    <t xml:space="preserve">   Mass Communication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</si>
  <si>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</si>
  <si>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</si>
  <si>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</si>
  <si>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</si>
  <si>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</si>
  <si>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</si>
  <si>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</si>
  <si>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</si>
  <si>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Educational theory, policy, and practice</t>
  </si>
  <si>
    <t xml:space="preserve">    Construction management and industrial </t>
  </si>
  <si>
    <t xml:space="preserve">    Electrical </t>
  </si>
  <si>
    <t xml:space="preserve">   Multidisciplinary hiring initiative-</t>
  </si>
  <si>
    <t xml:space="preserve">     Atlantic studies initiative</t>
  </si>
  <si>
    <t xml:space="preserve">     Material science initiative</t>
  </si>
  <si>
    <t xml:space="preserve">          Total multidisciplinary hiring initiative</t>
  </si>
  <si>
    <t xml:space="preserve">    Human resource education and work force development</t>
  </si>
  <si>
    <t xml:space="preserve">    Foreign languages and literature</t>
  </si>
  <si>
    <t xml:space="preserve">    Marketing</t>
  </si>
  <si>
    <t xml:space="preserve">    Center for rotating machinery</t>
  </si>
  <si>
    <t xml:space="preserve">    Material science initiative </t>
  </si>
  <si>
    <t xml:space="preserve">       Total multidisciplinary hiring initiative</t>
  </si>
  <si>
    <t xml:space="preserve">    Special programs</t>
  </si>
  <si>
    <t xml:space="preserve">   Gordon A. Cain Center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</si>
  <si>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</si>
  <si>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</si>
  <si>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</si>
  <si>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</si>
  <si>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Mandatory transfers for-</t>
  </si>
  <si>
    <t xml:space="preserve">   Principal and interest</t>
  </si>
  <si>
    <t xml:space="preserve">   Business-</t>
  </si>
  <si>
    <t xml:space="preserve">      Total business </t>
  </si>
  <si>
    <t xml:space="preserve">    Educational theory, policy, and practice (ETPP)</t>
  </si>
  <si>
    <t xml:space="preserve">     Computational science initiative</t>
  </si>
  <si>
    <t xml:space="preserve">    Museum of natural science</t>
  </si>
  <si>
    <t xml:space="preserve">   Center for biomodular multi-scale systems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</si>
  <si>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</si>
  <si>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</si>
  <si>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</si>
  <si>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</si>
  <si>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</si>
  <si>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</si>
  <si>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 Atlantic studies initiative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</si>
  <si>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</si>
  <si>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</si>
  <si>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</si>
  <si>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>For the year ended June 30, 2010</t>
  </si>
  <si>
    <t>.</t>
  </si>
  <si>
    <t xml:space="preserve">    Museum of Art</t>
  </si>
  <si>
    <t xml:space="preserve">   Louisiana Sea Grant College Program</t>
  </si>
  <si>
    <t xml:space="preserve">   Research and economic development</t>
  </si>
  <si>
    <t xml:space="preserve">      Hurricane relief</t>
  </si>
  <si>
    <t xml:space="preserve">    Business administration</t>
  </si>
  <si>
    <t xml:space="preserve">   Miscellaneous expenses</t>
  </si>
  <si>
    <t xml:space="preserve">   Student technology projects-matching</t>
  </si>
  <si>
    <t xml:space="preserve">    Research and service division</t>
  </si>
  <si>
    <t xml:space="preserve">     Educational theory, policy, and practice (ETPP)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</si>
  <si>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</si>
  <si>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</si>
  <si>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</si>
  <si>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 xml:space="preserve">  University registrar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</si>
</sst>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Goudy Old Style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oudy Old Style"/>
      <family val="1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43" fillId="0" borderId="12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1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6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43" fillId="0" borderId="0" xfId="42" applyNumberFormat="1" applyFont="1" applyFill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44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66675</xdr:rowOff>
    </xdr:from>
    <xdr:to>
      <xdr:col>0</xdr:col>
      <xdr:colOff>2876550</xdr:colOff>
      <xdr:row>7</xdr:row>
      <xdr:rowOff>85725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2190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12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1:256" ht="13.5" customHeight="1">
      <c r="A1" s="4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" customFormat="1" ht="13.5" customHeight="1">
      <c r="A2" s="4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" customHeight="1">
      <c r="A3" s="48"/>
      <c r="B3" s="11"/>
      <c r="C3" s="49" t="s">
        <v>312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3" customFormat="1" ht="8.25" customHeight="1">
      <c r="A4" s="48"/>
      <c r="B4" s="1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3" customFormat="1" ht="16.5">
      <c r="A5" s="48"/>
      <c r="B5" s="12"/>
      <c r="C5" s="49" t="s">
        <v>311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16.5">
      <c r="A6" s="48"/>
      <c r="B6" s="11"/>
      <c r="C6" s="49" t="s">
        <v>355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4" customFormat="1" ht="10.5" customHeight="1">
      <c r="A7" s="4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">
      <c r="A8" s="4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8"/>
      <c r="B10" s="18"/>
      <c r="C10" s="19"/>
      <c r="D10" s="19"/>
      <c r="E10" s="19"/>
      <c r="F10" s="19"/>
      <c r="G10" s="19"/>
      <c r="H10" s="19"/>
      <c r="I10" s="41" t="s">
        <v>0</v>
      </c>
      <c r="J10" s="19"/>
      <c r="K10" s="19"/>
      <c r="L10" s="19"/>
      <c r="M10" s="41" t="s">
        <v>1</v>
      </c>
      <c r="N10" s="19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2" t="s">
        <v>2</v>
      </c>
      <c r="D11" s="43"/>
      <c r="E11" s="42" t="s">
        <v>3</v>
      </c>
      <c r="F11" s="43"/>
      <c r="G11" s="42" t="s">
        <v>4</v>
      </c>
      <c r="H11" s="43"/>
      <c r="I11" s="42" t="s">
        <v>5</v>
      </c>
      <c r="J11" s="43"/>
      <c r="K11" s="42" t="s">
        <v>6</v>
      </c>
      <c r="L11" s="43"/>
      <c r="M11" s="42" t="s">
        <v>7</v>
      </c>
      <c r="N11" s="43"/>
      <c r="O11" s="42" t="s">
        <v>8</v>
      </c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20" t="s">
        <v>231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0" t="s">
        <v>13</v>
      </c>
      <c r="B16" s="21" t="s">
        <v>10</v>
      </c>
      <c r="C16" s="22">
        <f>SUM(E16:O16)</f>
        <v>1683486</v>
      </c>
      <c r="D16" s="20"/>
      <c r="E16" s="23">
        <v>349644</v>
      </c>
      <c r="F16" s="20"/>
      <c r="G16" s="23">
        <v>15040</v>
      </c>
      <c r="H16" s="20"/>
      <c r="I16" s="23">
        <v>96528</v>
      </c>
      <c r="J16" s="20"/>
      <c r="K16" s="23">
        <v>73643</v>
      </c>
      <c r="L16" s="20"/>
      <c r="M16" s="23">
        <v>1148631</v>
      </c>
      <c r="N16" s="20"/>
      <c r="O16" s="23"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20"/>
      <c r="B17" s="21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20" t="s">
        <v>237</v>
      </c>
      <c r="B18" s="21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20" t="s">
        <v>14</v>
      </c>
      <c r="B19" s="21"/>
      <c r="C19" s="20">
        <f aca="true" t="shared" si="0" ref="C19:C35">SUM(E19:O19)</f>
        <v>743388</v>
      </c>
      <c r="D19" s="20"/>
      <c r="E19" s="20">
        <v>558887</v>
      </c>
      <c r="F19" s="20"/>
      <c r="G19" s="20">
        <v>18225</v>
      </c>
      <c r="H19" s="20"/>
      <c r="I19" s="20">
        <v>143106</v>
      </c>
      <c r="J19" s="20"/>
      <c r="K19" s="24">
        <v>0</v>
      </c>
      <c r="L19" s="20"/>
      <c r="M19" s="20">
        <v>23170</v>
      </c>
      <c r="N19" s="20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20" t="s">
        <v>15</v>
      </c>
      <c r="B20" s="21" t="s">
        <v>10</v>
      </c>
      <c r="C20" s="20">
        <f t="shared" si="0"/>
        <v>559793</v>
      </c>
      <c r="D20" s="20"/>
      <c r="E20" s="20">
        <v>401673</v>
      </c>
      <c r="F20" s="20"/>
      <c r="G20" s="20">
        <v>42669</v>
      </c>
      <c r="H20" s="20"/>
      <c r="I20" s="20">
        <v>91276</v>
      </c>
      <c r="J20" s="20"/>
      <c r="K20" s="20">
        <v>1774</v>
      </c>
      <c r="L20" s="20"/>
      <c r="M20" s="20">
        <v>22401</v>
      </c>
      <c r="N20" s="20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20" t="s">
        <v>16</v>
      </c>
      <c r="B21" s="21" t="s">
        <v>10</v>
      </c>
      <c r="C21" s="20">
        <f t="shared" si="0"/>
        <v>693898</v>
      </c>
      <c r="D21" s="20"/>
      <c r="E21" s="20">
        <v>491899</v>
      </c>
      <c r="F21" s="20"/>
      <c r="G21" s="20">
        <v>43658</v>
      </c>
      <c r="H21" s="20"/>
      <c r="I21" s="20">
        <v>127435</v>
      </c>
      <c r="J21" s="20"/>
      <c r="K21" s="20">
        <v>1700</v>
      </c>
      <c r="L21" s="20"/>
      <c r="M21" s="20">
        <v>29206</v>
      </c>
      <c r="N21" s="20"/>
      <c r="O21" s="24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20" t="s">
        <v>17</v>
      </c>
      <c r="B22" s="21" t="s">
        <v>10</v>
      </c>
      <c r="C22" s="20">
        <f t="shared" si="0"/>
        <v>615021</v>
      </c>
      <c r="D22" s="20"/>
      <c r="E22" s="20">
        <v>399056</v>
      </c>
      <c r="F22" s="20"/>
      <c r="G22" s="20">
        <v>61761</v>
      </c>
      <c r="H22" s="20"/>
      <c r="I22" s="20">
        <v>104157</v>
      </c>
      <c r="J22" s="20"/>
      <c r="K22" s="20">
        <v>1546</v>
      </c>
      <c r="L22" s="20"/>
      <c r="M22" s="20">
        <v>48501</v>
      </c>
      <c r="N22" s="20"/>
      <c r="O22" s="24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20" t="s">
        <v>18</v>
      </c>
      <c r="B23" s="21" t="s">
        <v>10</v>
      </c>
      <c r="C23" s="20">
        <f t="shared" si="0"/>
        <v>304050</v>
      </c>
      <c r="D23" s="20"/>
      <c r="E23" s="20">
        <v>175767</v>
      </c>
      <c r="F23" s="20"/>
      <c r="G23" s="20">
        <v>61583</v>
      </c>
      <c r="H23" s="20"/>
      <c r="I23" s="20">
        <v>52663</v>
      </c>
      <c r="J23" s="20"/>
      <c r="K23" s="24">
        <v>0</v>
      </c>
      <c r="L23" s="20"/>
      <c r="M23" s="20">
        <v>14037</v>
      </c>
      <c r="N23" s="20"/>
      <c r="O23" s="24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3.5" customHeight="1">
      <c r="A24" s="20" t="s">
        <v>19</v>
      </c>
      <c r="B24" s="21" t="s">
        <v>10</v>
      </c>
      <c r="C24" s="20">
        <f t="shared" si="0"/>
        <v>523701</v>
      </c>
      <c r="D24" s="20"/>
      <c r="E24" s="20">
        <v>370369</v>
      </c>
      <c r="F24" s="20"/>
      <c r="G24" s="20">
        <v>19811</v>
      </c>
      <c r="H24" s="20"/>
      <c r="I24" s="20">
        <v>104181</v>
      </c>
      <c r="J24" s="20"/>
      <c r="K24" s="20">
        <v>0</v>
      </c>
      <c r="L24" s="20"/>
      <c r="M24" s="20">
        <v>29340</v>
      </c>
      <c r="N24" s="20"/>
      <c r="O24" s="24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20" t="s">
        <v>20</v>
      </c>
      <c r="B25" s="21" t="s">
        <v>10</v>
      </c>
      <c r="C25" s="20">
        <f t="shared" si="0"/>
        <v>1369397</v>
      </c>
      <c r="D25" s="20"/>
      <c r="E25" s="20">
        <v>968466</v>
      </c>
      <c r="F25" s="20"/>
      <c r="G25" s="20">
        <v>92367</v>
      </c>
      <c r="H25" s="20"/>
      <c r="I25" s="20">
        <v>271182</v>
      </c>
      <c r="J25" s="20"/>
      <c r="K25" s="20">
        <v>3393</v>
      </c>
      <c r="L25" s="20"/>
      <c r="M25" s="20">
        <v>29962</v>
      </c>
      <c r="N25" s="20"/>
      <c r="O25" s="20">
        <v>4027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3.5" customHeight="1">
      <c r="A26" s="20" t="s">
        <v>21</v>
      </c>
      <c r="B26" s="21" t="s">
        <v>10</v>
      </c>
      <c r="C26" s="20">
        <f t="shared" si="0"/>
        <v>475501</v>
      </c>
      <c r="D26" s="20"/>
      <c r="E26" s="20">
        <v>348065</v>
      </c>
      <c r="F26" s="20"/>
      <c r="G26" s="20">
        <v>29127</v>
      </c>
      <c r="H26" s="20"/>
      <c r="I26" s="20">
        <v>80051</v>
      </c>
      <c r="J26" s="20"/>
      <c r="K26" s="20">
        <v>1886</v>
      </c>
      <c r="L26" s="20"/>
      <c r="M26" s="20">
        <v>17514</v>
      </c>
      <c r="N26" s="20"/>
      <c r="O26" s="24">
        <v>-1142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0" t="s">
        <v>22</v>
      </c>
      <c r="B27" s="21" t="s">
        <v>10</v>
      </c>
      <c r="C27" s="20">
        <f t="shared" si="0"/>
        <v>6460</v>
      </c>
      <c r="D27" s="20"/>
      <c r="E27" s="24">
        <v>0</v>
      </c>
      <c r="F27" s="20"/>
      <c r="G27" s="24">
        <v>0</v>
      </c>
      <c r="H27" s="20"/>
      <c r="I27" s="24">
        <v>0</v>
      </c>
      <c r="J27" s="20"/>
      <c r="K27" s="24">
        <v>0</v>
      </c>
      <c r="L27" s="20"/>
      <c r="M27" s="20">
        <v>6460</v>
      </c>
      <c r="N27" s="20"/>
      <c r="O27" s="24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3.5" customHeight="1">
      <c r="A28" s="20" t="s">
        <v>23</v>
      </c>
      <c r="B28" s="21" t="s">
        <v>10</v>
      </c>
      <c r="C28" s="20">
        <f t="shared" si="0"/>
        <v>275656</v>
      </c>
      <c r="D28" s="20"/>
      <c r="E28" s="20">
        <v>207496</v>
      </c>
      <c r="F28" s="20"/>
      <c r="G28" s="20">
        <v>3265</v>
      </c>
      <c r="H28" s="20"/>
      <c r="I28" s="20">
        <v>54434</v>
      </c>
      <c r="J28" s="20"/>
      <c r="K28" s="20">
        <v>1817</v>
      </c>
      <c r="L28" s="20"/>
      <c r="M28" s="20">
        <v>7144</v>
      </c>
      <c r="N28" s="20"/>
      <c r="O28" s="24">
        <v>1500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3.5" customHeight="1">
      <c r="A29" s="20" t="s">
        <v>24</v>
      </c>
      <c r="B29" s="21" t="s">
        <v>10</v>
      </c>
      <c r="C29" s="20">
        <f t="shared" si="0"/>
        <v>2352467</v>
      </c>
      <c r="D29" s="20"/>
      <c r="E29" s="20">
        <v>1670680</v>
      </c>
      <c r="F29" s="20"/>
      <c r="G29" s="20">
        <v>122456</v>
      </c>
      <c r="H29" s="20"/>
      <c r="I29" s="20">
        <v>476414</v>
      </c>
      <c r="J29" s="20"/>
      <c r="K29" s="20">
        <v>2057</v>
      </c>
      <c r="L29" s="20"/>
      <c r="M29" s="20">
        <v>80860</v>
      </c>
      <c r="N29" s="20"/>
      <c r="O29" s="20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4.25" customHeight="1">
      <c r="A30" s="20" t="s">
        <v>272</v>
      </c>
      <c r="B30" s="21"/>
      <c r="C30" s="20">
        <f t="shared" si="0"/>
        <v>1147646</v>
      </c>
      <c r="D30" s="20"/>
      <c r="E30" s="20">
        <v>756012</v>
      </c>
      <c r="F30" s="20"/>
      <c r="G30" s="20">
        <v>103787</v>
      </c>
      <c r="H30" s="20"/>
      <c r="I30" s="20">
        <v>233061</v>
      </c>
      <c r="J30" s="20"/>
      <c r="K30" s="20">
        <v>8320</v>
      </c>
      <c r="L30" s="20"/>
      <c r="M30" s="20">
        <v>46466</v>
      </c>
      <c r="N30" s="20"/>
      <c r="O30" s="20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3.5" customHeight="1">
      <c r="A31" s="20" t="s">
        <v>25</v>
      </c>
      <c r="B31" s="21" t="s">
        <v>10</v>
      </c>
      <c r="C31" s="20">
        <f t="shared" si="0"/>
        <v>88567</v>
      </c>
      <c r="D31" s="20"/>
      <c r="E31" s="24">
        <v>25314</v>
      </c>
      <c r="F31" s="20"/>
      <c r="G31" s="20">
        <v>24281</v>
      </c>
      <c r="H31" s="20"/>
      <c r="I31" s="24">
        <v>5358</v>
      </c>
      <c r="J31" s="20"/>
      <c r="K31" s="20">
        <v>9748</v>
      </c>
      <c r="L31" s="20"/>
      <c r="M31" s="20">
        <v>23866</v>
      </c>
      <c r="N31" s="20"/>
      <c r="O31" s="24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4.25" customHeight="1">
      <c r="A32" s="20" t="s">
        <v>26</v>
      </c>
      <c r="B32" s="21" t="s">
        <v>10</v>
      </c>
      <c r="C32" s="20">
        <f t="shared" si="0"/>
        <v>420265</v>
      </c>
      <c r="D32" s="20"/>
      <c r="E32" s="20">
        <v>297250</v>
      </c>
      <c r="F32" s="20"/>
      <c r="G32" s="20">
        <v>28007</v>
      </c>
      <c r="H32" s="20"/>
      <c r="I32" s="20">
        <v>58987</v>
      </c>
      <c r="J32" s="20"/>
      <c r="K32" s="24">
        <v>0</v>
      </c>
      <c r="L32" s="20"/>
      <c r="M32" s="20">
        <v>36021</v>
      </c>
      <c r="N32" s="20"/>
      <c r="O32" s="24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3.5" customHeight="1">
      <c r="A33" s="20" t="s">
        <v>27</v>
      </c>
      <c r="B33" s="21" t="s">
        <v>10</v>
      </c>
      <c r="C33" s="20">
        <f t="shared" si="0"/>
        <v>109461</v>
      </c>
      <c r="D33" s="20"/>
      <c r="E33" s="20">
        <v>64478</v>
      </c>
      <c r="F33" s="20"/>
      <c r="G33" s="20">
        <v>19376</v>
      </c>
      <c r="H33" s="20"/>
      <c r="I33" s="20">
        <v>22529</v>
      </c>
      <c r="J33" s="20"/>
      <c r="K33" s="20">
        <v>380</v>
      </c>
      <c r="L33" s="20"/>
      <c r="M33" s="20">
        <v>2698</v>
      </c>
      <c r="N33" s="20"/>
      <c r="O33" s="24"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4.25" customHeight="1">
      <c r="A34" s="20" t="s">
        <v>211</v>
      </c>
      <c r="B34" s="21"/>
      <c r="C34" s="25">
        <f t="shared" si="0"/>
        <v>1150139</v>
      </c>
      <c r="D34" s="20"/>
      <c r="E34" s="25">
        <v>846752</v>
      </c>
      <c r="F34" s="20"/>
      <c r="G34" s="25">
        <v>55055</v>
      </c>
      <c r="H34" s="20"/>
      <c r="I34" s="25">
        <v>228024</v>
      </c>
      <c r="J34" s="20"/>
      <c r="K34" s="25">
        <v>1360</v>
      </c>
      <c r="L34" s="20"/>
      <c r="M34" s="25">
        <v>18948</v>
      </c>
      <c r="N34" s="20"/>
      <c r="O34" s="26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3.5" customHeight="1">
      <c r="A35" s="20" t="s">
        <v>191</v>
      </c>
      <c r="B35" s="21" t="s">
        <v>10</v>
      </c>
      <c r="C35" s="25">
        <f t="shared" si="0"/>
        <v>10835410</v>
      </c>
      <c r="D35" s="20"/>
      <c r="E35" s="25">
        <f>SUM(E19:E34)</f>
        <v>7582164</v>
      </c>
      <c r="F35" s="20"/>
      <c r="G35" s="25">
        <f>SUM(G19:G34)</f>
        <v>725428</v>
      </c>
      <c r="H35" s="20"/>
      <c r="I35" s="25">
        <f>SUM(I19:I34)</f>
        <v>2052858</v>
      </c>
      <c r="J35" s="20"/>
      <c r="K35" s="25">
        <f>SUM(K19:K34)</f>
        <v>33981</v>
      </c>
      <c r="L35" s="20"/>
      <c r="M35" s="25">
        <f>SUM(M19:M34)</f>
        <v>436594</v>
      </c>
      <c r="N35" s="20"/>
      <c r="O35" s="25">
        <f>SUM(O19:O34)</f>
        <v>4385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4.25" customHeight="1">
      <c r="A36" s="20"/>
      <c r="B36" s="21" t="s">
        <v>10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3.5" customHeight="1">
      <c r="A37" s="20" t="s">
        <v>238</v>
      </c>
      <c r="B37" s="21" t="s">
        <v>10</v>
      </c>
      <c r="C37" s="20" t="s">
        <v>10</v>
      </c>
      <c r="D37" s="20"/>
      <c r="E37" s="20" t="s">
        <v>10</v>
      </c>
      <c r="F37" s="20" t="s">
        <v>10</v>
      </c>
      <c r="G37" s="20" t="s">
        <v>10</v>
      </c>
      <c r="H37" s="20" t="s">
        <v>10</v>
      </c>
      <c r="I37" s="20" t="s">
        <v>10</v>
      </c>
      <c r="J37" s="20" t="s">
        <v>10</v>
      </c>
      <c r="K37" s="20" t="s">
        <v>10</v>
      </c>
      <c r="L37" s="20" t="s">
        <v>10</v>
      </c>
      <c r="M37" s="20" t="s">
        <v>10</v>
      </c>
      <c r="N37" s="20" t="s">
        <v>10</v>
      </c>
      <c r="O37" s="20" t="s">
        <v>10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4.25" customHeight="1">
      <c r="A38" s="20" t="s">
        <v>58</v>
      </c>
      <c r="B38" s="21" t="s">
        <v>10</v>
      </c>
      <c r="C38" s="20">
        <f aca="true" t="shared" si="1" ref="C38:C43">SUM(E38:O38)</f>
        <v>1913084</v>
      </c>
      <c r="D38" s="20"/>
      <c r="E38" s="20">
        <v>1292117</v>
      </c>
      <c r="F38" s="20"/>
      <c r="G38" s="20">
        <v>87509</v>
      </c>
      <c r="H38" s="20"/>
      <c r="I38" s="20">
        <v>400016</v>
      </c>
      <c r="J38" s="20"/>
      <c r="K38" s="20">
        <v>21890</v>
      </c>
      <c r="L38" s="20"/>
      <c r="M38" s="20">
        <v>104506</v>
      </c>
      <c r="N38" s="20"/>
      <c r="O38" s="20">
        <v>7046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3.5" customHeight="1">
      <c r="A39" s="20" t="s">
        <v>59</v>
      </c>
      <c r="B39" s="21" t="s">
        <v>10</v>
      </c>
      <c r="C39" s="20">
        <f t="shared" si="1"/>
        <v>3334617</v>
      </c>
      <c r="D39" s="20"/>
      <c r="E39" s="20">
        <v>2353552</v>
      </c>
      <c r="F39" s="20"/>
      <c r="G39" s="20">
        <v>91848</v>
      </c>
      <c r="H39" s="20"/>
      <c r="I39" s="20">
        <v>649013</v>
      </c>
      <c r="J39" s="20"/>
      <c r="K39" s="20">
        <v>9732</v>
      </c>
      <c r="L39" s="20"/>
      <c r="M39" s="20">
        <v>224621</v>
      </c>
      <c r="N39" s="20"/>
      <c r="O39" s="20">
        <v>5851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4.25" customHeight="1">
      <c r="A40" s="20" t="s">
        <v>25</v>
      </c>
      <c r="B40" s="21" t="s">
        <v>10</v>
      </c>
      <c r="C40" s="20">
        <f t="shared" si="1"/>
        <v>30738</v>
      </c>
      <c r="D40" s="20"/>
      <c r="E40" s="24">
        <v>0</v>
      </c>
      <c r="F40" s="20"/>
      <c r="G40" s="20">
        <v>7896</v>
      </c>
      <c r="H40" s="20"/>
      <c r="I40" s="24">
        <v>0</v>
      </c>
      <c r="J40" s="20"/>
      <c r="K40" s="24">
        <v>0</v>
      </c>
      <c r="L40" s="20"/>
      <c r="M40" s="24">
        <v>22842</v>
      </c>
      <c r="N40" s="20"/>
      <c r="O40" s="24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3.5" customHeight="1">
      <c r="A41" s="20" t="s">
        <v>212</v>
      </c>
      <c r="B41" s="21"/>
      <c r="C41" s="20">
        <f t="shared" si="1"/>
        <v>520812</v>
      </c>
      <c r="D41" s="20"/>
      <c r="E41" s="24">
        <v>343356</v>
      </c>
      <c r="F41" s="20"/>
      <c r="G41" s="20">
        <v>36563</v>
      </c>
      <c r="H41" s="20"/>
      <c r="I41" s="24">
        <v>106234</v>
      </c>
      <c r="J41" s="20"/>
      <c r="K41" s="24">
        <v>6754</v>
      </c>
      <c r="L41" s="20"/>
      <c r="M41" s="24">
        <v>22469</v>
      </c>
      <c r="N41" s="20"/>
      <c r="O41" s="24">
        <v>5436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4.25" customHeight="1">
      <c r="A42" s="20" t="s">
        <v>60</v>
      </c>
      <c r="B42" s="21" t="s">
        <v>10</v>
      </c>
      <c r="C42" s="25">
        <f t="shared" si="1"/>
        <v>1575390</v>
      </c>
      <c r="D42" s="20"/>
      <c r="E42" s="25">
        <v>1155829</v>
      </c>
      <c r="F42" s="20"/>
      <c r="G42" s="25">
        <v>32272</v>
      </c>
      <c r="H42" s="20"/>
      <c r="I42" s="25">
        <v>310800</v>
      </c>
      <c r="J42" s="20"/>
      <c r="K42" s="25">
        <v>2283</v>
      </c>
      <c r="L42" s="20"/>
      <c r="M42" s="25">
        <v>65447</v>
      </c>
      <c r="N42" s="20"/>
      <c r="O42" s="25">
        <v>8759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3.5" customHeight="1">
      <c r="A43" s="20" t="s">
        <v>187</v>
      </c>
      <c r="B43" s="21" t="s">
        <v>10</v>
      </c>
      <c r="C43" s="25">
        <f t="shared" si="1"/>
        <v>7374641</v>
      </c>
      <c r="D43" s="20"/>
      <c r="E43" s="25">
        <f>SUM(E38:E42)</f>
        <v>5144854</v>
      </c>
      <c r="F43" s="20"/>
      <c r="G43" s="25">
        <f>SUM(G38:G42)</f>
        <v>256088</v>
      </c>
      <c r="H43" s="20"/>
      <c r="I43" s="25">
        <f>SUM(I38:I42)</f>
        <v>1466063</v>
      </c>
      <c r="J43" s="20"/>
      <c r="K43" s="25">
        <f>SUM(K38:K42)</f>
        <v>40659</v>
      </c>
      <c r="L43" s="20"/>
      <c r="M43" s="25">
        <f>SUM(M38:M42)</f>
        <v>439885</v>
      </c>
      <c r="N43" s="20"/>
      <c r="O43" s="25">
        <f>SUM(O38:O42)</f>
        <v>27092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4.25" customHeight="1">
      <c r="A44" s="20"/>
      <c r="B44" s="21" t="s">
        <v>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3.5" customHeight="1">
      <c r="A45" s="20" t="s">
        <v>239</v>
      </c>
      <c r="B45" s="21" t="s">
        <v>10</v>
      </c>
      <c r="C45" s="20"/>
      <c r="D45" s="20"/>
      <c r="E45" s="20" t="s">
        <v>10</v>
      </c>
      <c r="F45" s="20" t="s">
        <v>10</v>
      </c>
      <c r="G45" s="20" t="s">
        <v>10</v>
      </c>
      <c r="H45" s="20" t="s">
        <v>10</v>
      </c>
      <c r="I45" s="20" t="s">
        <v>10</v>
      </c>
      <c r="J45" s="20" t="s">
        <v>10</v>
      </c>
      <c r="K45" s="20" t="s">
        <v>10</v>
      </c>
      <c r="L45" s="20" t="s">
        <v>10</v>
      </c>
      <c r="M45" s="20" t="s">
        <v>10</v>
      </c>
      <c r="N45" s="20" t="s">
        <v>10</v>
      </c>
      <c r="O45" s="20" t="s">
        <v>10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4.25" customHeight="1">
      <c r="A46" s="20" t="s">
        <v>28</v>
      </c>
      <c r="B46" s="21" t="s">
        <v>10</v>
      </c>
      <c r="C46" s="20">
        <f aca="true" t="shared" si="2" ref="C46:C63">SUM(E46:O46)</f>
        <v>64171</v>
      </c>
      <c r="D46" s="20"/>
      <c r="E46" s="24">
        <v>0</v>
      </c>
      <c r="F46" s="20"/>
      <c r="G46" s="20">
        <v>42079</v>
      </c>
      <c r="H46" s="20"/>
      <c r="I46" s="24">
        <v>10897</v>
      </c>
      <c r="J46" s="20"/>
      <c r="K46" s="24">
        <v>0</v>
      </c>
      <c r="L46" s="20"/>
      <c r="M46" s="20">
        <v>11195</v>
      </c>
      <c r="N46" s="20"/>
      <c r="O46" s="24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3.5" customHeight="1">
      <c r="A47" s="20" t="s">
        <v>29</v>
      </c>
      <c r="B47" s="21" t="s">
        <v>10</v>
      </c>
      <c r="C47" s="20">
        <f>SUM(E47:O47)</f>
        <v>1317867</v>
      </c>
      <c r="D47" s="20"/>
      <c r="E47" s="20">
        <v>930577</v>
      </c>
      <c r="F47" s="20"/>
      <c r="G47" s="20">
        <v>93378</v>
      </c>
      <c r="H47" s="20"/>
      <c r="I47" s="20">
        <v>265212</v>
      </c>
      <c r="J47" s="20"/>
      <c r="K47" s="20">
        <v>3087</v>
      </c>
      <c r="L47" s="20"/>
      <c r="M47" s="20">
        <v>25613</v>
      </c>
      <c r="N47" s="20"/>
      <c r="O47" s="20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4.25" customHeight="1">
      <c r="A48" s="20" t="s">
        <v>179</v>
      </c>
      <c r="B48" s="21"/>
      <c r="C48" s="20">
        <f t="shared" si="2"/>
        <v>1956957</v>
      </c>
      <c r="D48" s="20"/>
      <c r="E48" s="20">
        <v>1457040</v>
      </c>
      <c r="F48" s="20"/>
      <c r="G48" s="20">
        <v>92443</v>
      </c>
      <c r="H48" s="20"/>
      <c r="I48" s="20">
        <v>352309</v>
      </c>
      <c r="J48" s="20"/>
      <c r="K48" s="20">
        <v>12268</v>
      </c>
      <c r="L48" s="20"/>
      <c r="M48" s="20">
        <v>42897</v>
      </c>
      <c r="N48" s="20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3.5" customHeight="1">
      <c r="A49" s="20" t="s">
        <v>30</v>
      </c>
      <c r="B49" s="21" t="s">
        <v>10</v>
      </c>
      <c r="C49" s="20">
        <f t="shared" si="2"/>
        <v>8551089</v>
      </c>
      <c r="D49" s="20"/>
      <c r="E49" s="20">
        <v>6523487</v>
      </c>
      <c r="F49" s="20"/>
      <c r="G49" s="20">
        <v>238669</v>
      </c>
      <c r="H49" s="20"/>
      <c r="I49" s="20">
        <v>1561242</v>
      </c>
      <c r="J49" s="20"/>
      <c r="K49" s="20">
        <v>65536</v>
      </c>
      <c r="L49" s="20"/>
      <c r="M49" s="20">
        <v>160260</v>
      </c>
      <c r="N49" s="20"/>
      <c r="O49" s="20">
        <v>1895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4.25" customHeight="1">
      <c r="A50" s="20" t="s">
        <v>31</v>
      </c>
      <c r="B50" s="21" t="s">
        <v>10</v>
      </c>
      <c r="C50" s="20">
        <f t="shared" si="2"/>
        <v>4848</v>
      </c>
      <c r="D50" s="20"/>
      <c r="E50" s="24">
        <v>0</v>
      </c>
      <c r="F50" s="20"/>
      <c r="G50" s="24">
        <v>3768</v>
      </c>
      <c r="H50" s="20"/>
      <c r="I50" s="24">
        <v>0</v>
      </c>
      <c r="J50" s="20"/>
      <c r="K50" s="24">
        <v>0</v>
      </c>
      <c r="L50" s="20"/>
      <c r="M50" s="20">
        <v>1080</v>
      </c>
      <c r="N50" s="20"/>
      <c r="O50" s="24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3.5" customHeight="1">
      <c r="A51" s="20" t="s">
        <v>32</v>
      </c>
      <c r="B51" s="21" t="s">
        <v>10</v>
      </c>
      <c r="C51" s="20">
        <f t="shared" si="2"/>
        <v>3577775</v>
      </c>
      <c r="D51" s="20"/>
      <c r="E51" s="20">
        <v>2675965</v>
      </c>
      <c r="F51" s="20"/>
      <c r="G51" s="20">
        <v>81077</v>
      </c>
      <c r="H51" s="20"/>
      <c r="I51" s="20">
        <v>755603</v>
      </c>
      <c r="J51" s="20"/>
      <c r="K51" s="20">
        <v>15515</v>
      </c>
      <c r="L51" s="20"/>
      <c r="M51" s="20">
        <v>49466</v>
      </c>
      <c r="N51" s="20"/>
      <c r="O51" s="24">
        <v>149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4.25" customHeight="1">
      <c r="A52" s="20" t="s">
        <v>33</v>
      </c>
      <c r="B52" s="21" t="s">
        <v>10</v>
      </c>
      <c r="C52" s="20">
        <f t="shared" si="2"/>
        <v>159196</v>
      </c>
      <c r="D52" s="20"/>
      <c r="E52" s="20">
        <v>54794</v>
      </c>
      <c r="F52" s="20"/>
      <c r="G52" s="20">
        <v>35783</v>
      </c>
      <c r="H52" s="20"/>
      <c r="I52" s="20">
        <v>9386</v>
      </c>
      <c r="J52" s="20"/>
      <c r="K52" s="20">
        <v>0</v>
      </c>
      <c r="L52" s="20"/>
      <c r="M52" s="20">
        <v>58298</v>
      </c>
      <c r="N52" s="20"/>
      <c r="O52" s="24">
        <v>935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3.5" customHeight="1">
      <c r="A53" s="20" t="s">
        <v>34</v>
      </c>
      <c r="B53" s="21" t="s">
        <v>10</v>
      </c>
      <c r="C53" s="20">
        <f t="shared" si="2"/>
        <v>2851007</v>
      </c>
      <c r="D53" s="20"/>
      <c r="E53" s="20">
        <v>2198454</v>
      </c>
      <c r="F53" s="20"/>
      <c r="G53" s="20">
        <v>66565</v>
      </c>
      <c r="H53" s="20"/>
      <c r="I53" s="20">
        <v>528379</v>
      </c>
      <c r="J53" s="20"/>
      <c r="K53" s="20">
        <v>15681</v>
      </c>
      <c r="L53" s="20"/>
      <c r="M53" s="20">
        <v>41928</v>
      </c>
      <c r="N53" s="20"/>
      <c r="O53" s="24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4.25" customHeight="1">
      <c r="A54" s="20" t="s">
        <v>35</v>
      </c>
      <c r="B54" s="21" t="s">
        <v>10</v>
      </c>
      <c r="C54" s="20">
        <f t="shared" si="2"/>
        <v>2900359</v>
      </c>
      <c r="D54" s="20"/>
      <c r="E54" s="20">
        <v>1995652</v>
      </c>
      <c r="F54" s="20"/>
      <c r="G54" s="20">
        <v>180320</v>
      </c>
      <c r="H54" s="20"/>
      <c r="I54" s="20">
        <v>542784</v>
      </c>
      <c r="J54" s="20"/>
      <c r="K54" s="20">
        <v>42583</v>
      </c>
      <c r="L54" s="20"/>
      <c r="M54" s="20">
        <v>133820</v>
      </c>
      <c r="N54" s="20"/>
      <c r="O54" s="20">
        <v>5200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3.5" customHeight="1">
      <c r="A55" s="20" t="s">
        <v>36</v>
      </c>
      <c r="B55" s="21" t="s">
        <v>10</v>
      </c>
      <c r="C55" s="20">
        <f t="shared" si="2"/>
        <v>3467288</v>
      </c>
      <c r="D55" s="20"/>
      <c r="E55" s="20">
        <v>2638573</v>
      </c>
      <c r="F55" s="20"/>
      <c r="G55" s="20">
        <v>77221</v>
      </c>
      <c r="H55" s="20"/>
      <c r="I55" s="20">
        <v>674982</v>
      </c>
      <c r="J55" s="20"/>
      <c r="K55" s="20">
        <v>17881</v>
      </c>
      <c r="L55" s="20"/>
      <c r="M55" s="20">
        <v>55912</v>
      </c>
      <c r="N55" s="20"/>
      <c r="O55" s="20">
        <v>2719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4.25" customHeight="1">
      <c r="A56" s="20" t="s">
        <v>25</v>
      </c>
      <c r="B56" s="21" t="s">
        <v>10</v>
      </c>
      <c r="C56" s="20">
        <f t="shared" si="2"/>
        <v>1200687</v>
      </c>
      <c r="D56" s="20"/>
      <c r="E56" s="20">
        <v>732803</v>
      </c>
      <c r="F56" s="20"/>
      <c r="G56" s="20">
        <v>145543</v>
      </c>
      <c r="H56" s="20"/>
      <c r="I56" s="20">
        <v>192594</v>
      </c>
      <c r="J56" s="20"/>
      <c r="K56" s="20">
        <v>52722</v>
      </c>
      <c r="L56" s="20"/>
      <c r="M56" s="20">
        <v>69324</v>
      </c>
      <c r="N56" s="20"/>
      <c r="O56" s="20">
        <v>7701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3.5" customHeight="1">
      <c r="A57" s="20" t="s">
        <v>37</v>
      </c>
      <c r="B57" s="21" t="s">
        <v>10</v>
      </c>
      <c r="C57" s="20">
        <f t="shared" si="2"/>
        <v>29384</v>
      </c>
      <c r="D57" s="20"/>
      <c r="E57" s="20">
        <v>27100</v>
      </c>
      <c r="F57" s="20"/>
      <c r="G57" s="24">
        <v>0</v>
      </c>
      <c r="H57" s="20"/>
      <c r="I57" s="24">
        <v>1560</v>
      </c>
      <c r="J57" s="20"/>
      <c r="K57" s="24">
        <v>687</v>
      </c>
      <c r="L57" s="20"/>
      <c r="M57" s="20">
        <v>37</v>
      </c>
      <c r="N57" s="20"/>
      <c r="O57" s="24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3.5" customHeight="1">
      <c r="A58" s="20" t="s">
        <v>39</v>
      </c>
      <c r="B58" s="21" t="s">
        <v>10</v>
      </c>
      <c r="C58" s="20">
        <f t="shared" si="2"/>
        <v>97311</v>
      </c>
      <c r="D58" s="20"/>
      <c r="E58" s="24">
        <v>0</v>
      </c>
      <c r="F58" s="20"/>
      <c r="G58" s="20">
        <v>64558</v>
      </c>
      <c r="H58" s="20"/>
      <c r="I58" s="20">
        <v>17672</v>
      </c>
      <c r="J58" s="20"/>
      <c r="K58" s="24">
        <v>0</v>
      </c>
      <c r="L58" s="20"/>
      <c r="M58" s="20">
        <v>15081</v>
      </c>
      <c r="N58" s="20"/>
      <c r="O58" s="24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4.25" customHeight="1">
      <c r="A59" s="20" t="s">
        <v>40</v>
      </c>
      <c r="B59" s="21" t="s">
        <v>10</v>
      </c>
      <c r="C59" s="20">
        <f t="shared" si="2"/>
        <v>1688101</v>
      </c>
      <c r="D59" s="20"/>
      <c r="E59" s="20">
        <v>1233555</v>
      </c>
      <c r="F59" s="20"/>
      <c r="G59" s="20">
        <v>60044</v>
      </c>
      <c r="H59" s="20"/>
      <c r="I59" s="20">
        <v>351610</v>
      </c>
      <c r="J59" s="20"/>
      <c r="K59" s="20">
        <v>15351</v>
      </c>
      <c r="L59" s="20"/>
      <c r="M59" s="20">
        <v>25584</v>
      </c>
      <c r="N59" s="20"/>
      <c r="O59" s="24">
        <v>1957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3.5" customHeight="1">
      <c r="A60" s="20" t="s">
        <v>41</v>
      </c>
      <c r="B60" s="21" t="s">
        <v>10</v>
      </c>
      <c r="C60" s="20">
        <f t="shared" si="2"/>
        <v>2449883</v>
      </c>
      <c r="D60" s="20"/>
      <c r="E60" s="20">
        <v>1797986</v>
      </c>
      <c r="F60" s="20"/>
      <c r="G60" s="20">
        <v>116278</v>
      </c>
      <c r="H60" s="20"/>
      <c r="I60" s="20">
        <v>473394</v>
      </c>
      <c r="J60" s="20"/>
      <c r="K60" s="20">
        <v>19151</v>
      </c>
      <c r="L60" s="20"/>
      <c r="M60" s="20">
        <v>41699</v>
      </c>
      <c r="N60" s="20"/>
      <c r="O60" s="24">
        <v>1375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4.25" customHeight="1">
      <c r="A61" s="20" t="s">
        <v>42</v>
      </c>
      <c r="B61" s="21" t="s">
        <v>10</v>
      </c>
      <c r="C61" s="20">
        <f t="shared" si="2"/>
        <v>3302804</v>
      </c>
      <c r="D61" s="20"/>
      <c r="E61" s="20">
        <v>2363110</v>
      </c>
      <c r="F61" s="20"/>
      <c r="G61" s="20">
        <v>234938</v>
      </c>
      <c r="H61" s="20"/>
      <c r="I61" s="20">
        <v>603014</v>
      </c>
      <c r="J61" s="20"/>
      <c r="K61" s="20">
        <v>15885</v>
      </c>
      <c r="L61" s="20"/>
      <c r="M61" s="20">
        <v>85857</v>
      </c>
      <c r="N61" s="20"/>
      <c r="O61" s="20"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3.5" customHeight="1">
      <c r="A62" s="20" t="s">
        <v>43</v>
      </c>
      <c r="B62" s="21" t="s">
        <v>10</v>
      </c>
      <c r="C62" s="20">
        <f t="shared" si="2"/>
        <v>1761956</v>
      </c>
      <c r="D62" s="20"/>
      <c r="E62" s="20">
        <v>1277300</v>
      </c>
      <c r="F62" s="20"/>
      <c r="G62" s="20">
        <v>68638</v>
      </c>
      <c r="H62" s="20"/>
      <c r="I62" s="20">
        <v>329744</v>
      </c>
      <c r="J62" s="20"/>
      <c r="K62" s="20">
        <v>9988</v>
      </c>
      <c r="L62" s="20"/>
      <c r="M62" s="20">
        <v>76201</v>
      </c>
      <c r="N62" s="20"/>
      <c r="O62" s="24">
        <v>85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4.25" customHeight="1">
      <c r="A63" s="20" t="s">
        <v>190</v>
      </c>
      <c r="B63" s="21" t="s">
        <v>10</v>
      </c>
      <c r="C63" s="27">
        <f t="shared" si="2"/>
        <v>35380683</v>
      </c>
      <c r="D63" s="20"/>
      <c r="E63" s="27">
        <f>SUM(E46:E62)</f>
        <v>25906396</v>
      </c>
      <c r="F63" s="20"/>
      <c r="G63" s="27">
        <f>SUM(G46:G62)</f>
        <v>1601302</v>
      </c>
      <c r="H63" s="20"/>
      <c r="I63" s="27">
        <f>SUM(I46:I62)</f>
        <v>6670382</v>
      </c>
      <c r="J63" s="20"/>
      <c r="K63" s="27">
        <f>SUM(K46:K62)</f>
        <v>286335</v>
      </c>
      <c r="L63" s="20"/>
      <c r="M63" s="27">
        <f>SUM(M46:M62)</f>
        <v>894252</v>
      </c>
      <c r="N63" s="20"/>
      <c r="O63" s="27">
        <f>SUM(O46:O62)</f>
        <v>22016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3.5" customHeight="1">
      <c r="A64" s="20"/>
      <c r="B64" s="21" t="s">
        <v>10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7" customFormat="1" ht="14.25" customHeight="1">
      <c r="A65" s="20" t="s">
        <v>240</v>
      </c>
      <c r="B65" s="21" t="s">
        <v>10</v>
      </c>
      <c r="C65" s="20"/>
      <c r="D65" s="20"/>
      <c r="E65" s="20" t="s">
        <v>10</v>
      </c>
      <c r="F65" s="20" t="s">
        <v>10</v>
      </c>
      <c r="G65" s="20" t="s">
        <v>10</v>
      </c>
      <c r="H65" s="20" t="s">
        <v>10</v>
      </c>
      <c r="I65" s="20" t="s">
        <v>10</v>
      </c>
      <c r="J65" s="20" t="s">
        <v>10</v>
      </c>
      <c r="K65" s="20" t="s">
        <v>10</v>
      </c>
      <c r="L65" s="20" t="s">
        <v>10</v>
      </c>
      <c r="M65" s="20" t="s">
        <v>10</v>
      </c>
      <c r="N65" s="20" t="s">
        <v>10</v>
      </c>
      <c r="O65" s="20" t="s">
        <v>10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13.5" customHeight="1">
      <c r="A66" s="20" t="s">
        <v>44</v>
      </c>
      <c r="B66" s="21" t="s">
        <v>10</v>
      </c>
      <c r="C66" s="20">
        <f aca="true" t="shared" si="3" ref="C66:C73">SUM(E66:O66)</f>
        <v>7693563</v>
      </c>
      <c r="D66" s="20"/>
      <c r="E66" s="20">
        <v>5312302</v>
      </c>
      <c r="F66" s="20"/>
      <c r="G66" s="20">
        <v>505364</v>
      </c>
      <c r="H66" s="20"/>
      <c r="I66" s="20">
        <v>1169982</v>
      </c>
      <c r="J66" s="20"/>
      <c r="K66" s="20">
        <v>11290</v>
      </c>
      <c r="L66" s="20"/>
      <c r="M66" s="20">
        <v>641437</v>
      </c>
      <c r="N66" s="20"/>
      <c r="O66" s="20">
        <v>53188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7" customFormat="1" ht="14.25" customHeight="1">
      <c r="A67" s="20" t="s">
        <v>45</v>
      </c>
      <c r="B67" s="21" t="s">
        <v>10</v>
      </c>
      <c r="C67" s="20">
        <f t="shared" si="3"/>
        <v>5099906</v>
      </c>
      <c r="D67" s="20"/>
      <c r="E67" s="20">
        <v>3645178</v>
      </c>
      <c r="F67" s="20"/>
      <c r="G67" s="20">
        <v>378668</v>
      </c>
      <c r="H67" s="20"/>
      <c r="I67" s="20">
        <v>686340</v>
      </c>
      <c r="J67" s="20"/>
      <c r="K67" s="20">
        <v>41112</v>
      </c>
      <c r="L67" s="20"/>
      <c r="M67" s="20">
        <v>348245</v>
      </c>
      <c r="N67" s="20"/>
      <c r="O67" s="20">
        <v>363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7" customFormat="1" ht="13.5" customHeight="1">
      <c r="A68" s="20" t="s">
        <v>46</v>
      </c>
      <c r="B68" s="21" t="s">
        <v>10</v>
      </c>
      <c r="C68" s="20">
        <f t="shared" si="3"/>
        <v>1670342</v>
      </c>
      <c r="D68" s="20"/>
      <c r="E68" s="20">
        <v>1122539</v>
      </c>
      <c r="F68" s="20"/>
      <c r="G68" s="20">
        <v>98289</v>
      </c>
      <c r="H68" s="20"/>
      <c r="I68" s="20">
        <v>276130</v>
      </c>
      <c r="J68" s="20"/>
      <c r="K68" s="20">
        <v>2920</v>
      </c>
      <c r="L68" s="20"/>
      <c r="M68" s="20">
        <v>164839</v>
      </c>
      <c r="N68" s="20"/>
      <c r="O68" s="20">
        <v>5625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7" customFormat="1" ht="14.25" customHeight="1">
      <c r="A69" s="20" t="s">
        <v>47</v>
      </c>
      <c r="B69" s="21" t="s">
        <v>10</v>
      </c>
      <c r="C69" s="20">
        <f t="shared" si="3"/>
        <v>1552960</v>
      </c>
      <c r="D69" s="20"/>
      <c r="E69" s="20">
        <v>1120695</v>
      </c>
      <c r="F69" s="20"/>
      <c r="G69" s="20">
        <v>50033</v>
      </c>
      <c r="H69" s="20"/>
      <c r="I69" s="20">
        <v>286397</v>
      </c>
      <c r="J69" s="20"/>
      <c r="K69" s="20">
        <v>4988</v>
      </c>
      <c r="L69" s="20"/>
      <c r="M69" s="20">
        <v>82863</v>
      </c>
      <c r="N69" s="20"/>
      <c r="O69" s="20">
        <v>7984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7" customFormat="1" ht="13.5" customHeight="1">
      <c r="A70" s="20" t="s">
        <v>25</v>
      </c>
      <c r="B70" s="21" t="s">
        <v>10</v>
      </c>
      <c r="C70" s="20">
        <f t="shared" si="3"/>
        <v>217614</v>
      </c>
      <c r="D70" s="20"/>
      <c r="E70" s="20">
        <v>87774</v>
      </c>
      <c r="F70" s="20"/>
      <c r="G70" s="20">
        <v>30435</v>
      </c>
      <c r="H70" s="20"/>
      <c r="I70" s="20">
        <v>12102</v>
      </c>
      <c r="J70" s="20"/>
      <c r="K70" s="20">
        <v>37546</v>
      </c>
      <c r="L70" s="20"/>
      <c r="M70" s="20">
        <v>47257</v>
      </c>
      <c r="N70" s="20"/>
      <c r="O70" s="20">
        <v>2500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7" customFormat="1" ht="14.25" customHeight="1">
      <c r="A71" s="20" t="s">
        <v>38</v>
      </c>
      <c r="B71" s="21" t="s">
        <v>10</v>
      </c>
      <c r="C71" s="20">
        <f>SUM(E71:O71)</f>
        <v>5800342</v>
      </c>
      <c r="D71" s="20"/>
      <c r="E71" s="20">
        <v>4207861</v>
      </c>
      <c r="F71" s="20"/>
      <c r="G71" s="20">
        <v>306860</v>
      </c>
      <c r="H71" s="20"/>
      <c r="I71" s="20">
        <v>1023093</v>
      </c>
      <c r="J71" s="20"/>
      <c r="K71" s="20">
        <v>52656</v>
      </c>
      <c r="L71" s="20"/>
      <c r="M71" s="20">
        <v>184916</v>
      </c>
      <c r="N71" s="20"/>
      <c r="O71" s="20">
        <v>24956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7" customFormat="1" ht="14.25" customHeight="1">
      <c r="A72" s="20" t="s">
        <v>48</v>
      </c>
      <c r="B72" s="21" t="s">
        <v>10</v>
      </c>
      <c r="C72" s="25">
        <f t="shared" si="3"/>
        <v>3759947</v>
      </c>
      <c r="D72" s="20"/>
      <c r="E72" s="25">
        <v>2602488</v>
      </c>
      <c r="F72" s="20"/>
      <c r="G72" s="25">
        <v>166418</v>
      </c>
      <c r="H72" s="20"/>
      <c r="I72" s="25">
        <v>644019</v>
      </c>
      <c r="J72" s="20"/>
      <c r="K72" s="25">
        <v>42025</v>
      </c>
      <c r="L72" s="20"/>
      <c r="M72" s="25">
        <v>195754</v>
      </c>
      <c r="N72" s="20"/>
      <c r="O72" s="25">
        <v>109243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7" customFormat="1" ht="13.5" customHeight="1">
      <c r="A73" s="20" t="s">
        <v>189</v>
      </c>
      <c r="B73" s="21" t="s">
        <v>10</v>
      </c>
      <c r="C73" s="25">
        <f t="shared" si="3"/>
        <v>25794674</v>
      </c>
      <c r="D73" s="20"/>
      <c r="E73" s="25">
        <f>SUM(E66:E72)</f>
        <v>18098837</v>
      </c>
      <c r="F73" s="20"/>
      <c r="G73" s="25">
        <f>SUM(G66:G72)</f>
        <v>1536067</v>
      </c>
      <c r="H73" s="20"/>
      <c r="I73" s="25">
        <f>SUM(I66:I72)</f>
        <v>4098063</v>
      </c>
      <c r="J73" s="20"/>
      <c r="K73" s="25">
        <f>SUM(K66:K72)</f>
        <v>192537</v>
      </c>
      <c r="L73" s="20"/>
      <c r="M73" s="25">
        <f>SUM(M66:M72)</f>
        <v>1665311</v>
      </c>
      <c r="N73" s="20"/>
      <c r="O73" s="25">
        <f>SUM(O66:O72)</f>
        <v>203859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7" customFormat="1" ht="14.25" customHeight="1">
      <c r="A74" s="20"/>
      <c r="B74" s="21" t="s">
        <v>10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" customFormat="1" ht="13.5" customHeight="1">
      <c r="A75" s="20" t="s">
        <v>339</v>
      </c>
      <c r="B75" s="21" t="s">
        <v>10</v>
      </c>
      <c r="C75" s="20"/>
      <c r="D75" s="20"/>
      <c r="E75" s="20" t="s">
        <v>10</v>
      </c>
      <c r="F75" s="20" t="s">
        <v>10</v>
      </c>
      <c r="G75" s="20" t="s">
        <v>10</v>
      </c>
      <c r="H75" s="20" t="s">
        <v>10</v>
      </c>
      <c r="I75" s="20" t="s">
        <v>10</v>
      </c>
      <c r="J75" s="20" t="s">
        <v>10</v>
      </c>
      <c r="K75" s="20" t="s">
        <v>10</v>
      </c>
      <c r="L75" s="20" t="s">
        <v>10</v>
      </c>
      <c r="M75" s="20" t="s">
        <v>10</v>
      </c>
      <c r="N75" s="20" t="s">
        <v>10</v>
      </c>
      <c r="O75" s="20" t="s">
        <v>10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7" customFormat="1" ht="14.25" customHeight="1">
      <c r="A76" s="20" t="s">
        <v>49</v>
      </c>
      <c r="B76" s="21" t="s">
        <v>10</v>
      </c>
      <c r="C76" s="20">
        <f aca="true" t="shared" si="4" ref="C76:C88">SUM(E76:O76)</f>
        <v>3094002</v>
      </c>
      <c r="D76" s="20"/>
      <c r="E76" s="20">
        <v>2384403</v>
      </c>
      <c r="F76" s="20"/>
      <c r="G76" s="20">
        <v>48034</v>
      </c>
      <c r="H76" s="20"/>
      <c r="I76" s="20">
        <v>622259</v>
      </c>
      <c r="J76" s="20"/>
      <c r="K76" s="20">
        <v>-3380</v>
      </c>
      <c r="L76" s="20"/>
      <c r="M76" s="20">
        <v>42686</v>
      </c>
      <c r="N76" s="20"/>
      <c r="O76" s="24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7" customFormat="1" ht="13.5" customHeight="1">
      <c r="A77" s="20" t="s">
        <v>50</v>
      </c>
      <c r="B77" s="21" t="s">
        <v>10</v>
      </c>
      <c r="C77" s="20">
        <f t="shared" si="4"/>
        <v>2695311</v>
      </c>
      <c r="D77" s="20"/>
      <c r="E77" s="20">
        <v>2079411</v>
      </c>
      <c r="F77" s="20"/>
      <c r="G77" s="20">
        <v>45312</v>
      </c>
      <c r="H77" s="20"/>
      <c r="I77" s="20">
        <v>526478</v>
      </c>
      <c r="J77" s="20"/>
      <c r="K77" s="20">
        <v>3733</v>
      </c>
      <c r="L77" s="20"/>
      <c r="M77" s="20">
        <v>40377</v>
      </c>
      <c r="N77" s="20"/>
      <c r="O77" s="24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7" customFormat="1" ht="14.25" customHeight="1">
      <c r="A78" s="20" t="s">
        <v>51</v>
      </c>
      <c r="B78" s="21" t="s">
        <v>10</v>
      </c>
      <c r="C78" s="20">
        <f t="shared" si="4"/>
        <v>3519800</v>
      </c>
      <c r="D78" s="20"/>
      <c r="E78" s="20">
        <v>2688593</v>
      </c>
      <c r="F78" s="20"/>
      <c r="G78" s="20">
        <v>23854</v>
      </c>
      <c r="H78" s="20"/>
      <c r="I78" s="20">
        <v>780313</v>
      </c>
      <c r="J78" s="20"/>
      <c r="K78" s="20">
        <v>4888</v>
      </c>
      <c r="L78" s="20"/>
      <c r="M78" s="20">
        <v>18209</v>
      </c>
      <c r="N78" s="20"/>
      <c r="O78" s="24">
        <v>3943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7" customFormat="1" ht="13.5" customHeight="1">
      <c r="A79" s="20" t="s">
        <v>220</v>
      </c>
      <c r="B79" s="21" t="s">
        <v>10</v>
      </c>
      <c r="C79" s="20">
        <f t="shared" si="4"/>
        <v>2405253</v>
      </c>
      <c r="D79" s="20"/>
      <c r="E79" s="20">
        <v>1837719</v>
      </c>
      <c r="F79" s="20"/>
      <c r="G79" s="20">
        <v>16260</v>
      </c>
      <c r="H79" s="20"/>
      <c r="I79" s="20">
        <v>484740</v>
      </c>
      <c r="J79" s="20"/>
      <c r="K79" s="20">
        <v>4292</v>
      </c>
      <c r="L79" s="20"/>
      <c r="M79" s="20">
        <v>60346</v>
      </c>
      <c r="N79" s="20"/>
      <c r="O79" s="20">
        <v>1896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" customFormat="1" ht="14.25" customHeight="1">
      <c r="A80" s="20" t="s">
        <v>52</v>
      </c>
      <c r="B80" s="21" t="s">
        <v>10</v>
      </c>
      <c r="C80" s="20">
        <f t="shared" si="4"/>
        <v>207041</v>
      </c>
      <c r="D80" s="20"/>
      <c r="E80" s="20">
        <v>157066</v>
      </c>
      <c r="F80" s="20"/>
      <c r="G80" s="20">
        <v>2056</v>
      </c>
      <c r="H80" s="20"/>
      <c r="I80" s="20">
        <v>46757</v>
      </c>
      <c r="J80" s="20"/>
      <c r="K80" s="24">
        <v>0</v>
      </c>
      <c r="L80" s="20"/>
      <c r="M80" s="20">
        <v>1162</v>
      </c>
      <c r="N80" s="20"/>
      <c r="O80" s="24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7" customFormat="1" ht="13.5" customHeight="1">
      <c r="A81" s="20" t="s">
        <v>25</v>
      </c>
      <c r="B81" s="21" t="s">
        <v>10</v>
      </c>
      <c r="C81" s="20">
        <f t="shared" si="4"/>
        <v>245776</v>
      </c>
      <c r="D81" s="20"/>
      <c r="E81" s="20">
        <v>182465</v>
      </c>
      <c r="F81" s="20"/>
      <c r="G81" s="20">
        <v>15051</v>
      </c>
      <c r="H81" s="20"/>
      <c r="I81" s="24">
        <v>45765</v>
      </c>
      <c r="J81" s="20"/>
      <c r="K81" s="20">
        <v>0</v>
      </c>
      <c r="L81" s="20"/>
      <c r="M81" s="20">
        <v>2495</v>
      </c>
      <c r="N81" s="20"/>
      <c r="O81" s="20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7" customFormat="1" ht="14.25" customHeight="1">
      <c r="A82" s="20" t="s">
        <v>53</v>
      </c>
      <c r="B82" s="21" t="s">
        <v>10</v>
      </c>
      <c r="C82" s="20">
        <f>SUM(E82:O82)</f>
        <v>2600549</v>
      </c>
      <c r="D82" s="20"/>
      <c r="E82" s="20">
        <v>2035822</v>
      </c>
      <c r="F82" s="20"/>
      <c r="G82" s="20">
        <v>8580</v>
      </c>
      <c r="H82" s="20"/>
      <c r="I82" s="20">
        <v>526606</v>
      </c>
      <c r="J82" s="20"/>
      <c r="K82" s="20">
        <v>0</v>
      </c>
      <c r="L82" s="20"/>
      <c r="M82" s="20">
        <v>29541</v>
      </c>
      <c r="N82" s="20"/>
      <c r="O82" s="24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7" customFormat="1" ht="13.5" customHeight="1">
      <c r="A83" s="20" t="s">
        <v>54</v>
      </c>
      <c r="B83" s="21" t="s">
        <v>10</v>
      </c>
      <c r="C83" s="20">
        <f t="shared" si="4"/>
        <v>1838337</v>
      </c>
      <c r="D83" s="20"/>
      <c r="E83" s="20">
        <v>1384311</v>
      </c>
      <c r="F83" s="20"/>
      <c r="G83" s="20">
        <v>54598</v>
      </c>
      <c r="H83" s="20"/>
      <c r="I83" s="20">
        <v>371982</v>
      </c>
      <c r="J83" s="20"/>
      <c r="K83" s="20">
        <v>7281</v>
      </c>
      <c r="L83" s="20"/>
      <c r="M83" s="20">
        <v>20165</v>
      </c>
      <c r="N83" s="20"/>
      <c r="O83" s="24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7" customFormat="1" ht="14.25" customHeight="1">
      <c r="A84" s="20" t="s">
        <v>213</v>
      </c>
      <c r="B84" s="21"/>
      <c r="C84" s="20">
        <f t="shared" si="4"/>
        <v>1984887</v>
      </c>
      <c r="D84" s="20"/>
      <c r="E84" s="28">
        <v>965669</v>
      </c>
      <c r="F84" s="20"/>
      <c r="G84" s="20">
        <v>89102</v>
      </c>
      <c r="H84" s="20"/>
      <c r="I84" s="20">
        <v>198219</v>
      </c>
      <c r="J84" s="20"/>
      <c r="K84" s="20">
        <v>83001</v>
      </c>
      <c r="L84" s="20"/>
      <c r="M84" s="20">
        <v>648896</v>
      </c>
      <c r="N84" s="20"/>
      <c r="O84" s="24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" customFormat="1" ht="13.5" customHeight="1">
      <c r="A85" s="20" t="s">
        <v>55</v>
      </c>
      <c r="B85" s="21" t="s">
        <v>10</v>
      </c>
      <c r="C85" s="25">
        <f t="shared" si="4"/>
        <v>924179</v>
      </c>
      <c r="D85" s="20"/>
      <c r="E85" s="25">
        <v>632523</v>
      </c>
      <c r="F85" s="20"/>
      <c r="G85" s="25">
        <v>68726</v>
      </c>
      <c r="H85" s="20"/>
      <c r="I85" s="25">
        <v>186754</v>
      </c>
      <c r="J85" s="20"/>
      <c r="K85" s="25">
        <v>3878</v>
      </c>
      <c r="L85" s="20"/>
      <c r="M85" s="25">
        <v>32298</v>
      </c>
      <c r="N85" s="20"/>
      <c r="O85" s="26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7" customFormat="1" ht="14.25" customHeight="1">
      <c r="A86" s="20" t="s">
        <v>340</v>
      </c>
      <c r="B86" s="21" t="s">
        <v>10</v>
      </c>
      <c r="C86" s="25">
        <f t="shared" si="4"/>
        <v>19515135</v>
      </c>
      <c r="D86" s="20"/>
      <c r="E86" s="25">
        <f>SUM(E76:E85)</f>
        <v>14347982</v>
      </c>
      <c r="F86" s="20"/>
      <c r="G86" s="25">
        <f>SUM(G76:G85)</f>
        <v>371573</v>
      </c>
      <c r="H86" s="20"/>
      <c r="I86" s="25">
        <f>SUM(I76:I85)</f>
        <v>3789873</v>
      </c>
      <c r="J86" s="20"/>
      <c r="K86" s="25">
        <f>SUM(K76:K85)</f>
        <v>103693</v>
      </c>
      <c r="L86" s="20"/>
      <c r="M86" s="25">
        <f>SUM(M76:M85)</f>
        <v>896175</v>
      </c>
      <c r="N86" s="20"/>
      <c r="O86" s="25">
        <f>SUM(O76:O85)</f>
        <v>5839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7" customFormat="1" ht="13.5" customHeight="1">
      <c r="A87" s="20"/>
      <c r="B87" s="21"/>
      <c r="C87" s="29"/>
      <c r="D87" s="20"/>
      <c r="E87" s="29"/>
      <c r="F87" s="20"/>
      <c r="G87" s="29"/>
      <c r="H87" s="20"/>
      <c r="I87" s="29"/>
      <c r="J87" s="20"/>
      <c r="K87" s="29"/>
      <c r="L87" s="20"/>
      <c r="M87" s="29"/>
      <c r="N87" s="20"/>
      <c r="O87" s="29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7" customFormat="1" ht="14.25" customHeight="1">
      <c r="A88" s="20" t="s">
        <v>221</v>
      </c>
      <c r="B88" s="21"/>
      <c r="C88" s="25">
        <f t="shared" si="4"/>
        <v>316151</v>
      </c>
      <c r="D88" s="20"/>
      <c r="E88" s="25">
        <v>247095</v>
      </c>
      <c r="F88" s="20"/>
      <c r="G88" s="25">
        <v>5388</v>
      </c>
      <c r="H88" s="20"/>
      <c r="I88" s="25">
        <v>63668</v>
      </c>
      <c r="J88" s="20"/>
      <c r="K88" s="25">
        <v>0</v>
      </c>
      <c r="L88" s="20"/>
      <c r="M88" s="25">
        <v>0</v>
      </c>
      <c r="N88" s="20"/>
      <c r="O88" s="25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7" customFormat="1" ht="13.5" customHeight="1">
      <c r="A89" s="20"/>
      <c r="B89" s="21"/>
      <c r="C89" s="29"/>
      <c r="D89" s="20"/>
      <c r="E89" s="29" t="s">
        <v>356</v>
      </c>
      <c r="F89" s="20"/>
      <c r="G89" s="29"/>
      <c r="H89" s="20"/>
      <c r="I89" s="29"/>
      <c r="J89" s="20"/>
      <c r="K89" s="29"/>
      <c r="L89" s="20"/>
      <c r="M89" s="29"/>
      <c r="N89" s="20"/>
      <c r="O89" s="2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" customFormat="1" ht="14.25" customHeight="1">
      <c r="A90" s="20" t="s">
        <v>241</v>
      </c>
      <c r="B90" s="21" t="s">
        <v>10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7" customFormat="1" ht="14.25" customHeight="1">
      <c r="A91" s="20" t="s">
        <v>56</v>
      </c>
      <c r="B91" s="21"/>
      <c r="C91" s="20">
        <f>SUM(E91:O91)</f>
        <v>216</v>
      </c>
      <c r="D91" s="20"/>
      <c r="E91" s="20">
        <v>0</v>
      </c>
      <c r="F91" s="20"/>
      <c r="G91" s="20">
        <v>0</v>
      </c>
      <c r="H91" s="20"/>
      <c r="I91" s="20">
        <v>0</v>
      </c>
      <c r="J91" s="20"/>
      <c r="K91" s="20">
        <v>0</v>
      </c>
      <c r="L91" s="20"/>
      <c r="M91" s="20">
        <v>216</v>
      </c>
      <c r="N91" s="20"/>
      <c r="O91" s="20"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7" customFormat="1" ht="13.5" customHeight="1">
      <c r="A92" s="20" t="s">
        <v>314</v>
      </c>
      <c r="B92" s="21" t="s">
        <v>10</v>
      </c>
      <c r="C92" s="20">
        <f>SUM(E92:O92)</f>
        <v>593340</v>
      </c>
      <c r="D92" s="20"/>
      <c r="E92" s="20">
        <v>417871</v>
      </c>
      <c r="F92" s="20"/>
      <c r="G92" s="20">
        <v>7591</v>
      </c>
      <c r="H92" s="20"/>
      <c r="I92" s="20">
        <v>118521</v>
      </c>
      <c r="J92" s="20"/>
      <c r="K92" s="24">
        <v>1663</v>
      </c>
      <c r="L92" s="20"/>
      <c r="M92" s="20">
        <v>47694</v>
      </c>
      <c r="N92" s="20"/>
      <c r="O92" s="24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7" customFormat="1" ht="14.25" customHeight="1">
      <c r="A93" s="20" t="s">
        <v>25</v>
      </c>
      <c r="B93" s="21" t="s">
        <v>10</v>
      </c>
      <c r="C93" s="20">
        <f>SUM(E93:O93)</f>
        <v>24753</v>
      </c>
      <c r="D93" s="20"/>
      <c r="E93" s="24">
        <v>4393</v>
      </c>
      <c r="F93" s="20"/>
      <c r="G93" s="24">
        <v>11208</v>
      </c>
      <c r="H93" s="20"/>
      <c r="I93" s="24">
        <v>2020</v>
      </c>
      <c r="J93" s="20"/>
      <c r="K93" s="20">
        <v>1212</v>
      </c>
      <c r="L93" s="20"/>
      <c r="M93" s="20">
        <v>3771</v>
      </c>
      <c r="N93" s="20"/>
      <c r="O93" s="20">
        <v>2149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7" customFormat="1" ht="13.5" customHeight="1">
      <c r="A94" s="20" t="s">
        <v>57</v>
      </c>
      <c r="B94" s="21" t="s">
        <v>10</v>
      </c>
      <c r="C94" s="25">
        <f>SUM(E94:O94)</f>
        <v>1312117</v>
      </c>
      <c r="D94" s="20"/>
      <c r="E94" s="25">
        <v>922286</v>
      </c>
      <c r="F94" s="20"/>
      <c r="G94" s="25">
        <v>86548</v>
      </c>
      <c r="H94" s="20"/>
      <c r="I94" s="25">
        <v>258157</v>
      </c>
      <c r="J94" s="20"/>
      <c r="K94" s="25">
        <v>4261</v>
      </c>
      <c r="L94" s="20"/>
      <c r="M94" s="25">
        <v>40865</v>
      </c>
      <c r="N94" s="20"/>
      <c r="O94" s="25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" customFormat="1" ht="14.25" customHeight="1">
      <c r="A95" s="20" t="s">
        <v>214</v>
      </c>
      <c r="B95" s="21" t="s">
        <v>10</v>
      </c>
      <c r="C95" s="25">
        <f>SUM(E95:O95)</f>
        <v>1930426</v>
      </c>
      <c r="D95" s="20"/>
      <c r="E95" s="25">
        <f>SUM(E92:E94)</f>
        <v>1344550</v>
      </c>
      <c r="F95" s="20"/>
      <c r="G95" s="25">
        <f>SUM(G92:G94)</f>
        <v>105347</v>
      </c>
      <c r="H95" s="20"/>
      <c r="I95" s="25">
        <f>SUM(I92:I94)</f>
        <v>378698</v>
      </c>
      <c r="J95" s="20"/>
      <c r="K95" s="25">
        <f>SUM(K92:K94)</f>
        <v>7136</v>
      </c>
      <c r="L95" s="20"/>
      <c r="M95" s="25">
        <f>SUM(M91:M94)</f>
        <v>92546</v>
      </c>
      <c r="N95" s="20"/>
      <c r="O95" s="25">
        <f>SUM(O92:O94)</f>
        <v>2149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ht="13.5" customHeight="1">
      <c r="A96" s="20"/>
      <c r="B96" s="21"/>
      <c r="C96" s="29"/>
      <c r="D96" s="20"/>
      <c r="E96" s="29"/>
      <c r="F96" s="20"/>
      <c r="G96" s="29"/>
      <c r="H96" s="20"/>
      <c r="I96" s="29"/>
      <c r="J96" s="20"/>
      <c r="K96" s="29"/>
      <c r="L96" s="20"/>
      <c r="M96" s="29"/>
      <c r="N96" s="20"/>
      <c r="O96" s="29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7" customFormat="1" ht="14.25" customHeight="1">
      <c r="A97" s="20" t="s">
        <v>315</v>
      </c>
      <c r="B97" s="21" t="s">
        <v>10</v>
      </c>
      <c r="C97" s="25">
        <f>SUM(E97:O97)</f>
        <v>117249</v>
      </c>
      <c r="D97" s="20"/>
      <c r="E97" s="26">
        <v>58115</v>
      </c>
      <c r="F97" s="20"/>
      <c r="G97" s="26">
        <v>33227</v>
      </c>
      <c r="H97" s="20"/>
      <c r="I97" s="26">
        <v>25907</v>
      </c>
      <c r="J97" s="20"/>
      <c r="K97" s="26">
        <v>0</v>
      </c>
      <c r="L97" s="20"/>
      <c r="M97" s="25">
        <v>0</v>
      </c>
      <c r="N97" s="20"/>
      <c r="O97" s="25"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7" customFormat="1" ht="13.5" customHeight="1">
      <c r="A98" s="20"/>
      <c r="B98" s="21" t="s">
        <v>10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7" customFormat="1" ht="14.25" customHeight="1">
      <c r="A99" s="20" t="s">
        <v>242</v>
      </c>
      <c r="B99" s="21" t="s">
        <v>10</v>
      </c>
      <c r="C99" s="20" t="s">
        <v>11</v>
      </c>
      <c r="D99" s="20"/>
      <c r="E99" s="20" t="s">
        <v>11</v>
      </c>
      <c r="F99" s="20" t="s">
        <v>11</v>
      </c>
      <c r="G99" s="20" t="s">
        <v>11</v>
      </c>
      <c r="H99" s="20" t="s">
        <v>11</v>
      </c>
      <c r="I99" s="20" t="s">
        <v>11</v>
      </c>
      <c r="J99" s="20" t="s">
        <v>11</v>
      </c>
      <c r="K99" s="20" t="s">
        <v>11</v>
      </c>
      <c r="L99" s="20" t="s">
        <v>11</v>
      </c>
      <c r="M99" s="20" t="s">
        <v>11</v>
      </c>
      <c r="N99" s="20" t="s">
        <v>11</v>
      </c>
      <c r="O99" s="20" t="s">
        <v>11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" customFormat="1" ht="13.5" customHeight="1">
      <c r="A100" s="20" t="s">
        <v>290</v>
      </c>
      <c r="B100" s="21" t="s">
        <v>10</v>
      </c>
      <c r="C100" s="20">
        <f aca="true" t="shared" si="5" ref="C100:C106">SUM(E100:O100)</f>
        <v>869982</v>
      </c>
      <c r="D100" s="20"/>
      <c r="E100" s="20">
        <v>703116</v>
      </c>
      <c r="F100" s="20"/>
      <c r="G100" s="20">
        <v>3322</v>
      </c>
      <c r="H100" s="20"/>
      <c r="I100" s="20">
        <v>99904</v>
      </c>
      <c r="J100" s="20"/>
      <c r="K100" s="20">
        <v>5624</v>
      </c>
      <c r="L100" s="20"/>
      <c r="M100" s="20">
        <v>58016</v>
      </c>
      <c r="N100" s="20"/>
      <c r="O100" s="20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7" customFormat="1" ht="13.5" customHeight="1">
      <c r="A101" s="20" t="s">
        <v>301</v>
      </c>
      <c r="B101" s="21" t="s">
        <v>10</v>
      </c>
      <c r="C101" s="20">
        <f t="shared" si="5"/>
        <v>1581818</v>
      </c>
      <c r="D101" s="20"/>
      <c r="E101" s="24">
        <v>865999</v>
      </c>
      <c r="F101" s="20"/>
      <c r="G101" s="24">
        <v>37875</v>
      </c>
      <c r="H101" s="20"/>
      <c r="I101" s="24">
        <v>228602</v>
      </c>
      <c r="J101" s="20"/>
      <c r="K101" s="24">
        <v>0</v>
      </c>
      <c r="L101" s="20"/>
      <c r="M101" s="20">
        <v>449342</v>
      </c>
      <c r="N101" s="20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7" customFormat="1" ht="14.25" customHeight="1">
      <c r="A102" s="20" t="s">
        <v>25</v>
      </c>
      <c r="B102" s="21" t="s">
        <v>10</v>
      </c>
      <c r="C102" s="20">
        <f t="shared" si="5"/>
        <v>2125</v>
      </c>
      <c r="D102" s="20"/>
      <c r="E102" s="24">
        <v>0</v>
      </c>
      <c r="F102" s="20"/>
      <c r="G102" s="20">
        <v>2125</v>
      </c>
      <c r="H102" s="20"/>
      <c r="I102" s="24">
        <v>0</v>
      </c>
      <c r="J102" s="20"/>
      <c r="K102" s="24">
        <v>0</v>
      </c>
      <c r="L102" s="20"/>
      <c r="M102" s="24">
        <v>0</v>
      </c>
      <c r="N102" s="20"/>
      <c r="O102" s="24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7" customFormat="1" ht="13.5" customHeight="1">
      <c r="A103" s="20" t="s">
        <v>289</v>
      </c>
      <c r="B103" s="21" t="s">
        <v>10</v>
      </c>
      <c r="C103" s="29">
        <f t="shared" si="5"/>
        <v>1348112</v>
      </c>
      <c r="D103" s="29"/>
      <c r="E103" s="29">
        <v>760300</v>
      </c>
      <c r="F103" s="29"/>
      <c r="G103" s="29">
        <v>31201</v>
      </c>
      <c r="H103" s="29"/>
      <c r="I103" s="29">
        <v>223299</v>
      </c>
      <c r="J103" s="29"/>
      <c r="K103" s="29">
        <v>9236</v>
      </c>
      <c r="L103" s="29"/>
      <c r="M103" s="29">
        <v>324076</v>
      </c>
      <c r="N103" s="29"/>
      <c r="O103" s="29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7" customFormat="1" ht="13.5" customHeight="1">
      <c r="A104" s="20" t="s">
        <v>317</v>
      </c>
      <c r="B104" s="21"/>
      <c r="C104" s="29">
        <f t="shared" si="5"/>
        <v>72362</v>
      </c>
      <c r="D104" s="29"/>
      <c r="E104" s="29">
        <v>17356</v>
      </c>
      <c r="F104" s="29"/>
      <c r="G104" s="29">
        <v>11715</v>
      </c>
      <c r="H104" s="29"/>
      <c r="I104" s="29">
        <v>7524</v>
      </c>
      <c r="J104" s="29"/>
      <c r="K104" s="29">
        <v>300</v>
      </c>
      <c r="L104" s="29"/>
      <c r="M104" s="29">
        <v>35467</v>
      </c>
      <c r="N104" s="29"/>
      <c r="O104" s="29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" customFormat="1" ht="13.5" customHeight="1">
      <c r="A105" s="20" t="s">
        <v>316</v>
      </c>
      <c r="B105" s="21"/>
      <c r="C105" s="31">
        <f t="shared" si="5"/>
        <v>593732</v>
      </c>
      <c r="D105" s="20"/>
      <c r="E105" s="25">
        <v>346828</v>
      </c>
      <c r="F105" s="20"/>
      <c r="G105" s="25">
        <v>108111</v>
      </c>
      <c r="H105" s="20"/>
      <c r="I105" s="25">
        <v>116390</v>
      </c>
      <c r="J105" s="20"/>
      <c r="K105" s="25">
        <v>0</v>
      </c>
      <c r="L105" s="20"/>
      <c r="M105" s="25">
        <v>22403</v>
      </c>
      <c r="N105" s="20"/>
      <c r="O105" s="25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7" customFormat="1" ht="14.25" customHeight="1">
      <c r="A106" s="20" t="s">
        <v>188</v>
      </c>
      <c r="B106" s="21" t="s">
        <v>10</v>
      </c>
      <c r="C106" s="25">
        <f t="shared" si="5"/>
        <v>4468131</v>
      </c>
      <c r="D106" s="20"/>
      <c r="E106" s="25">
        <f>SUM(E100:E105)</f>
        <v>2693599</v>
      </c>
      <c r="F106" s="20"/>
      <c r="G106" s="25">
        <f>SUM(G100:G105)</f>
        <v>194349</v>
      </c>
      <c r="H106" s="20"/>
      <c r="I106" s="25">
        <f>SUM(I100:I105)</f>
        <v>675719</v>
      </c>
      <c r="J106" s="20"/>
      <c r="K106" s="25">
        <f>SUM(K100:K105)</f>
        <v>15160</v>
      </c>
      <c r="L106" s="20"/>
      <c r="M106" s="25">
        <f>SUM(M100:M105)</f>
        <v>889304</v>
      </c>
      <c r="N106" s="20"/>
      <c r="O106" s="25">
        <f>SUM(O100:O105)</f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7" customFormat="1" ht="13.5" customHeight="1">
      <c r="A107" s="20"/>
      <c r="B107" s="21" t="s">
        <v>10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7" customFormat="1" ht="14.25" customHeight="1">
      <c r="A108" s="20" t="s">
        <v>243</v>
      </c>
      <c r="B108" s="21" t="s">
        <v>10</v>
      </c>
      <c r="C108" s="20" t="s">
        <v>10</v>
      </c>
      <c r="D108" s="20"/>
      <c r="E108" s="20" t="s">
        <v>10</v>
      </c>
      <c r="F108" s="20" t="s">
        <v>10</v>
      </c>
      <c r="G108" s="20" t="s">
        <v>10</v>
      </c>
      <c r="H108" s="20" t="s">
        <v>10</v>
      </c>
      <c r="I108" s="20" t="s">
        <v>10</v>
      </c>
      <c r="J108" s="20" t="s">
        <v>10</v>
      </c>
      <c r="K108" s="20" t="s">
        <v>10</v>
      </c>
      <c r="L108" s="20" t="s">
        <v>10</v>
      </c>
      <c r="M108" s="20" t="s">
        <v>10</v>
      </c>
      <c r="N108" s="20" t="s">
        <v>10</v>
      </c>
      <c r="O108" s="20" t="s">
        <v>10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7" customFormat="1" ht="13.5" customHeight="1">
      <c r="A109" s="20" t="s">
        <v>341</v>
      </c>
      <c r="B109" s="21" t="s">
        <v>10</v>
      </c>
      <c r="C109" s="20">
        <f>SUM(E109:O109)</f>
        <v>5027900</v>
      </c>
      <c r="D109" s="20"/>
      <c r="E109" s="20">
        <v>3620119</v>
      </c>
      <c r="F109" s="20"/>
      <c r="G109" s="20">
        <v>193795</v>
      </c>
      <c r="H109" s="20"/>
      <c r="I109" s="20">
        <v>1024730</v>
      </c>
      <c r="J109" s="20"/>
      <c r="K109" s="20">
        <v>42342</v>
      </c>
      <c r="L109" s="20"/>
      <c r="M109" s="20">
        <v>139457</v>
      </c>
      <c r="N109" s="20"/>
      <c r="O109" s="20">
        <v>7457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" customFormat="1" ht="13.5" customHeight="1">
      <c r="A110" s="20" t="s">
        <v>25</v>
      </c>
      <c r="B110" s="21" t="s">
        <v>10</v>
      </c>
      <c r="C110" s="20">
        <f>SUM(E110:O110)</f>
        <v>456647</v>
      </c>
      <c r="D110" s="20"/>
      <c r="E110" s="20">
        <v>255723</v>
      </c>
      <c r="F110" s="20"/>
      <c r="G110" s="20">
        <v>57338</v>
      </c>
      <c r="H110" s="20"/>
      <c r="I110" s="20">
        <v>83064</v>
      </c>
      <c r="J110" s="20"/>
      <c r="K110" s="24">
        <v>5101</v>
      </c>
      <c r="L110" s="20"/>
      <c r="M110" s="20">
        <v>55421</v>
      </c>
      <c r="N110" s="20"/>
      <c r="O110" s="24"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7" customFormat="1" ht="14.25" customHeight="1">
      <c r="A111" s="20" t="s">
        <v>61</v>
      </c>
      <c r="B111" s="21" t="s">
        <v>10</v>
      </c>
      <c r="C111" s="25">
        <f>SUM(E111:O111)</f>
        <v>2455260</v>
      </c>
      <c r="D111" s="20"/>
      <c r="E111" s="25">
        <v>1763163</v>
      </c>
      <c r="F111" s="20"/>
      <c r="G111" s="25">
        <v>105312</v>
      </c>
      <c r="H111" s="20"/>
      <c r="I111" s="25">
        <v>479531</v>
      </c>
      <c r="J111" s="20"/>
      <c r="K111" s="25">
        <v>10712</v>
      </c>
      <c r="L111" s="20"/>
      <c r="M111" s="25">
        <v>84904</v>
      </c>
      <c r="N111" s="20"/>
      <c r="O111" s="25">
        <v>11638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7" customFormat="1" ht="13.5" customHeight="1">
      <c r="A112" s="20" t="s">
        <v>186</v>
      </c>
      <c r="B112" s="21" t="s">
        <v>10</v>
      </c>
      <c r="C112" s="25">
        <f>SUM(E112:O112)</f>
        <v>7939807</v>
      </c>
      <c r="D112" s="20"/>
      <c r="E112" s="25">
        <f>SUM(E109:E111)</f>
        <v>5639005</v>
      </c>
      <c r="F112" s="20"/>
      <c r="G112" s="25">
        <f>SUM(G109:G111)</f>
        <v>356445</v>
      </c>
      <c r="H112" s="20"/>
      <c r="I112" s="25">
        <f>SUM(I109:I111)</f>
        <v>1587325</v>
      </c>
      <c r="J112" s="20"/>
      <c r="K112" s="25">
        <f>SUM(K109:K111)</f>
        <v>58155</v>
      </c>
      <c r="L112" s="20"/>
      <c r="M112" s="25">
        <f>SUM(M109:M111)</f>
        <v>279782</v>
      </c>
      <c r="N112" s="20"/>
      <c r="O112" s="25">
        <f>SUM(O109:O111)</f>
        <v>19095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7" customFormat="1" ht="14.25" customHeight="1">
      <c r="A113" s="20"/>
      <c r="B113" s="21" t="s">
        <v>10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7" customFormat="1" ht="13.5" customHeight="1">
      <c r="A114" s="20" t="s">
        <v>244</v>
      </c>
      <c r="B114" s="21" t="s">
        <v>10</v>
      </c>
      <c r="C114" s="20"/>
      <c r="D114" s="20"/>
      <c r="E114" s="20" t="s">
        <v>10</v>
      </c>
      <c r="F114" s="20" t="s">
        <v>10</v>
      </c>
      <c r="G114" s="20" t="s">
        <v>10</v>
      </c>
      <c r="H114" s="20" t="s">
        <v>10</v>
      </c>
      <c r="I114" s="20" t="s">
        <v>10</v>
      </c>
      <c r="J114" s="20" t="s">
        <v>10</v>
      </c>
      <c r="K114" s="20" t="s">
        <v>10</v>
      </c>
      <c r="L114" s="20" t="s">
        <v>10</v>
      </c>
      <c r="M114" s="20" t="s">
        <v>10</v>
      </c>
      <c r="N114" s="20" t="s">
        <v>10</v>
      </c>
      <c r="O114" s="20" t="s">
        <v>10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" customFormat="1" ht="14.25" customHeight="1">
      <c r="A115" s="20" t="s">
        <v>62</v>
      </c>
      <c r="B115" s="21" t="s">
        <v>10</v>
      </c>
      <c r="C115" s="20">
        <f aca="true" t="shared" si="6" ref="C115:C123">SUM(E115:O115)</f>
        <v>2182193</v>
      </c>
      <c r="D115" s="20"/>
      <c r="E115" s="20">
        <v>1497463</v>
      </c>
      <c r="F115" s="20"/>
      <c r="G115" s="20">
        <v>103777</v>
      </c>
      <c r="H115" s="20"/>
      <c r="I115" s="20">
        <v>423433</v>
      </c>
      <c r="J115" s="20"/>
      <c r="K115" s="20">
        <v>0</v>
      </c>
      <c r="L115" s="20"/>
      <c r="M115" s="20">
        <v>157520</v>
      </c>
      <c r="N115" s="20"/>
      <c r="O115" s="20">
        <v>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7" customFormat="1" ht="13.5" customHeight="1">
      <c r="A116" s="20" t="s">
        <v>63</v>
      </c>
      <c r="B116" s="21" t="s">
        <v>10</v>
      </c>
      <c r="C116" s="20">
        <f t="shared" si="6"/>
        <v>2486195</v>
      </c>
      <c r="D116" s="20"/>
      <c r="E116" s="20">
        <v>1706107</v>
      </c>
      <c r="F116" s="20"/>
      <c r="G116" s="20">
        <v>198565</v>
      </c>
      <c r="H116" s="20"/>
      <c r="I116" s="20">
        <v>421119</v>
      </c>
      <c r="J116" s="20"/>
      <c r="K116" s="20">
        <v>20134</v>
      </c>
      <c r="L116" s="20"/>
      <c r="M116" s="20">
        <v>138326</v>
      </c>
      <c r="N116" s="20"/>
      <c r="O116" s="20">
        <v>1944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7" customFormat="1" ht="14.25" customHeight="1">
      <c r="A117" s="20" t="s">
        <v>319</v>
      </c>
      <c r="B117" s="21" t="s">
        <v>10</v>
      </c>
      <c r="C117" s="20">
        <f t="shared" si="6"/>
        <v>2081418</v>
      </c>
      <c r="D117" s="20"/>
      <c r="E117" s="20">
        <v>1387324</v>
      </c>
      <c r="F117" s="20"/>
      <c r="G117" s="20">
        <v>126165</v>
      </c>
      <c r="H117" s="20"/>
      <c r="I117" s="20">
        <v>420010</v>
      </c>
      <c r="J117" s="20"/>
      <c r="K117" s="20">
        <v>6680</v>
      </c>
      <c r="L117" s="20"/>
      <c r="M117" s="20">
        <v>141239</v>
      </c>
      <c r="N117" s="20"/>
      <c r="O117" s="24"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7" customFormat="1" ht="13.5" customHeight="1">
      <c r="A118" s="20" t="s">
        <v>320</v>
      </c>
      <c r="B118" s="21" t="s">
        <v>10</v>
      </c>
      <c r="C118" s="20">
        <f t="shared" si="6"/>
        <v>2646841</v>
      </c>
      <c r="D118" s="20"/>
      <c r="E118" s="20">
        <v>1853522</v>
      </c>
      <c r="F118" s="20"/>
      <c r="G118" s="20">
        <v>110639</v>
      </c>
      <c r="H118" s="20"/>
      <c r="I118" s="20">
        <v>493201</v>
      </c>
      <c r="J118" s="20"/>
      <c r="K118" s="20">
        <v>16026</v>
      </c>
      <c r="L118" s="20"/>
      <c r="M118" s="20">
        <v>161073</v>
      </c>
      <c r="N118" s="20"/>
      <c r="O118" s="20">
        <v>12380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7" customFormat="1" ht="14.25" customHeight="1">
      <c r="A119" s="20" t="s">
        <v>273</v>
      </c>
      <c r="B119" s="21" t="s">
        <v>10</v>
      </c>
      <c r="C119" s="20">
        <f t="shared" si="6"/>
        <v>6991</v>
      </c>
      <c r="D119" s="20"/>
      <c r="E119" s="20">
        <v>0</v>
      </c>
      <c r="F119" s="20"/>
      <c r="G119" s="20">
        <v>64</v>
      </c>
      <c r="H119" s="20"/>
      <c r="I119" s="20">
        <v>0</v>
      </c>
      <c r="J119" s="20"/>
      <c r="K119" s="20">
        <v>693</v>
      </c>
      <c r="L119" s="20"/>
      <c r="M119" s="20">
        <v>8234</v>
      </c>
      <c r="N119" s="20"/>
      <c r="O119" s="20">
        <v>-2000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" customFormat="1" ht="13.5" customHeight="1">
      <c r="A120" s="20" t="s">
        <v>25</v>
      </c>
      <c r="B120" s="21" t="s">
        <v>10</v>
      </c>
      <c r="C120" s="20">
        <f t="shared" si="6"/>
        <v>453669</v>
      </c>
      <c r="D120" s="20"/>
      <c r="E120" s="20">
        <v>322411</v>
      </c>
      <c r="F120" s="20"/>
      <c r="G120" s="20">
        <v>27851</v>
      </c>
      <c r="H120" s="20"/>
      <c r="I120" s="20">
        <v>73494</v>
      </c>
      <c r="J120" s="20"/>
      <c r="K120" s="20">
        <v>7786</v>
      </c>
      <c r="L120" s="20"/>
      <c r="M120" s="20">
        <v>16025</v>
      </c>
      <c r="N120" s="20"/>
      <c r="O120" s="24">
        <v>6102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7" customFormat="1" ht="14.25" customHeight="1">
      <c r="A121" s="20" t="s">
        <v>64</v>
      </c>
      <c r="B121" s="21" t="s">
        <v>10</v>
      </c>
      <c r="C121" s="20">
        <f t="shared" si="6"/>
        <v>2644256</v>
      </c>
      <c r="D121" s="20"/>
      <c r="E121" s="20">
        <v>1857197</v>
      </c>
      <c r="F121" s="20"/>
      <c r="G121" s="20">
        <v>141675</v>
      </c>
      <c r="H121" s="20"/>
      <c r="I121" s="20">
        <v>432001</v>
      </c>
      <c r="J121" s="20"/>
      <c r="K121" s="20">
        <v>11693</v>
      </c>
      <c r="L121" s="20"/>
      <c r="M121" s="20">
        <v>198324</v>
      </c>
      <c r="N121" s="20"/>
      <c r="O121" s="20">
        <v>3366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7" customFormat="1" ht="13.5" customHeight="1">
      <c r="A122" s="20" t="s">
        <v>65</v>
      </c>
      <c r="B122" s="21" t="s">
        <v>10</v>
      </c>
      <c r="C122" s="25">
        <f t="shared" si="6"/>
        <v>1044090</v>
      </c>
      <c r="D122" s="20"/>
      <c r="E122" s="25">
        <v>699755</v>
      </c>
      <c r="F122" s="20"/>
      <c r="G122" s="25">
        <v>74403</v>
      </c>
      <c r="H122" s="20"/>
      <c r="I122" s="25">
        <v>224059</v>
      </c>
      <c r="J122" s="20"/>
      <c r="K122" s="25">
        <v>0</v>
      </c>
      <c r="L122" s="20"/>
      <c r="M122" s="25">
        <v>45873</v>
      </c>
      <c r="N122" s="20"/>
      <c r="O122" s="25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7" customFormat="1" ht="14.25" customHeight="1">
      <c r="A123" s="20" t="s">
        <v>185</v>
      </c>
      <c r="B123" s="21" t="s">
        <v>10</v>
      </c>
      <c r="C123" s="25">
        <f t="shared" si="6"/>
        <v>13545653</v>
      </c>
      <c r="D123" s="20"/>
      <c r="E123" s="25">
        <f>SUM(E115:E122)</f>
        <v>9323779</v>
      </c>
      <c r="F123" s="20"/>
      <c r="G123" s="25">
        <f>SUM(G115:G122)</f>
        <v>783139</v>
      </c>
      <c r="H123" s="20"/>
      <c r="I123" s="25">
        <f>SUM(I115:I122)</f>
        <v>2487317</v>
      </c>
      <c r="J123" s="20"/>
      <c r="K123" s="25">
        <f>SUM(K115:K122)</f>
        <v>63012</v>
      </c>
      <c r="L123" s="20"/>
      <c r="M123" s="25">
        <f>SUM(M115:M122)</f>
        <v>866614</v>
      </c>
      <c r="N123" s="20"/>
      <c r="O123" s="25">
        <f>SUM(O115:O122)</f>
        <v>21792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7" customFormat="1" ht="13.5" customHeight="1">
      <c r="A124" s="20"/>
      <c r="B124" s="21" t="s">
        <v>10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" customFormat="1" ht="14.25" customHeight="1">
      <c r="A125" s="20" t="s">
        <v>232</v>
      </c>
      <c r="B125" s="21" t="s">
        <v>10</v>
      </c>
      <c r="C125" s="25">
        <f>SUM(E125:O125)</f>
        <v>201452</v>
      </c>
      <c r="D125" s="20"/>
      <c r="E125" s="25">
        <v>136295</v>
      </c>
      <c r="F125" s="20"/>
      <c r="G125" s="25">
        <v>18931</v>
      </c>
      <c r="H125" s="20"/>
      <c r="I125" s="25">
        <v>40991</v>
      </c>
      <c r="J125" s="20"/>
      <c r="K125" s="25">
        <v>305</v>
      </c>
      <c r="L125" s="20"/>
      <c r="M125" s="25">
        <v>4930</v>
      </c>
      <c r="N125" s="20"/>
      <c r="O125" s="25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7" customFormat="1" ht="13.5" customHeight="1">
      <c r="A126" s="20"/>
      <c r="B126" s="21" t="s">
        <v>10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7" customFormat="1" ht="14.25" customHeight="1">
      <c r="A127" s="20" t="s">
        <v>66</v>
      </c>
      <c r="B127" s="21" t="s">
        <v>10</v>
      </c>
      <c r="C127" s="25">
        <f>SUM(E127:O127)</f>
        <v>71419</v>
      </c>
      <c r="D127" s="20"/>
      <c r="E127" s="25">
        <v>59189</v>
      </c>
      <c r="F127" s="20"/>
      <c r="G127" s="25">
        <v>4632</v>
      </c>
      <c r="H127" s="20"/>
      <c r="I127" s="26">
        <v>0</v>
      </c>
      <c r="J127" s="20"/>
      <c r="K127" s="26">
        <v>0</v>
      </c>
      <c r="L127" s="20"/>
      <c r="M127" s="26">
        <v>7598</v>
      </c>
      <c r="N127" s="20"/>
      <c r="O127" s="26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7" customFormat="1" ht="13.5" customHeight="1">
      <c r="A128" s="20"/>
      <c r="B128" s="21" t="s">
        <v>10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7" customFormat="1" ht="14.25" customHeight="1">
      <c r="A129" s="20" t="s">
        <v>67</v>
      </c>
      <c r="B129" s="21" t="s">
        <v>10</v>
      </c>
      <c r="C129" s="25">
        <f>SUM(E129:O129)</f>
        <v>308050</v>
      </c>
      <c r="D129" s="20"/>
      <c r="E129" s="25">
        <v>239310</v>
      </c>
      <c r="F129" s="20"/>
      <c r="G129" s="26">
        <v>0</v>
      </c>
      <c r="H129" s="20"/>
      <c r="I129" s="25">
        <v>67876</v>
      </c>
      <c r="J129" s="20"/>
      <c r="K129" s="26">
        <v>0</v>
      </c>
      <c r="L129" s="20"/>
      <c r="M129" s="25">
        <v>864</v>
      </c>
      <c r="N129" s="20"/>
      <c r="O129" s="26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" customFormat="1" ht="13.5" customHeight="1">
      <c r="A130" s="20"/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7" customFormat="1" ht="13.5" customHeight="1">
      <c r="A131" s="20" t="s">
        <v>297</v>
      </c>
      <c r="B131" s="21"/>
      <c r="C131" s="31">
        <f>SUM(E131:O131)</f>
        <v>67940</v>
      </c>
      <c r="D131" s="20"/>
      <c r="E131" s="31">
        <v>45764</v>
      </c>
      <c r="F131" s="20"/>
      <c r="G131" s="31">
        <v>8010</v>
      </c>
      <c r="H131" s="20"/>
      <c r="I131" s="31">
        <v>13208</v>
      </c>
      <c r="J131" s="20"/>
      <c r="K131" s="31">
        <v>212</v>
      </c>
      <c r="L131" s="20"/>
      <c r="M131" s="31">
        <v>746</v>
      </c>
      <c r="N131" s="20"/>
      <c r="O131" s="31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7" customFormat="1" ht="13.5" customHeight="1">
      <c r="A132" s="20"/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7" customFormat="1" ht="14.25" customHeight="1">
      <c r="A133" s="20" t="s">
        <v>264</v>
      </c>
      <c r="B133" s="21"/>
      <c r="C133" s="25">
        <f>SUM(E133:O133)</f>
        <v>4092</v>
      </c>
      <c r="D133" s="20"/>
      <c r="E133" s="25">
        <v>0</v>
      </c>
      <c r="F133" s="20"/>
      <c r="G133" s="25">
        <v>4092</v>
      </c>
      <c r="H133" s="20"/>
      <c r="I133" s="25">
        <v>0</v>
      </c>
      <c r="J133" s="20"/>
      <c r="K133" s="25">
        <v>0</v>
      </c>
      <c r="L133" s="20"/>
      <c r="M133" s="25">
        <v>0</v>
      </c>
      <c r="N133" s="20"/>
      <c r="O133" s="25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7" customFormat="1" ht="13.5" customHeight="1">
      <c r="A134" s="20"/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" customFormat="1" ht="14.25" customHeight="1">
      <c r="A135" s="20" t="s">
        <v>68</v>
      </c>
      <c r="B135" s="21" t="s">
        <v>10</v>
      </c>
      <c r="C135" s="25">
        <f>SUM(E135:O135)</f>
        <v>797157</v>
      </c>
      <c r="D135" s="20"/>
      <c r="E135" s="25">
        <v>617257</v>
      </c>
      <c r="F135" s="20"/>
      <c r="G135" s="26">
        <v>1200</v>
      </c>
      <c r="H135" s="20"/>
      <c r="I135" s="25">
        <v>157938</v>
      </c>
      <c r="J135" s="20"/>
      <c r="K135" s="26">
        <v>9941</v>
      </c>
      <c r="L135" s="20"/>
      <c r="M135" s="25">
        <v>10821</v>
      </c>
      <c r="N135" s="20"/>
      <c r="O135" s="25">
        <v>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7" customFormat="1" ht="13.5" customHeight="1">
      <c r="A136" s="20"/>
      <c r="B136" s="21" t="s">
        <v>10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7" customFormat="1" ht="14.25" customHeight="1">
      <c r="A137" s="20" t="s">
        <v>69</v>
      </c>
      <c r="B137" s="21" t="s">
        <v>10</v>
      </c>
      <c r="C137" s="25">
        <f>SUM(E137:O137)</f>
        <v>3648778</v>
      </c>
      <c r="D137" s="20"/>
      <c r="E137" s="25">
        <v>2562846</v>
      </c>
      <c r="F137" s="20"/>
      <c r="G137" s="25">
        <v>60748</v>
      </c>
      <c r="H137" s="20"/>
      <c r="I137" s="25">
        <v>655778</v>
      </c>
      <c r="J137" s="20"/>
      <c r="K137" s="25">
        <v>78227</v>
      </c>
      <c r="L137" s="20"/>
      <c r="M137" s="25">
        <v>276848</v>
      </c>
      <c r="N137" s="20"/>
      <c r="O137" s="25">
        <v>14331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7" customFormat="1" ht="14.25" customHeight="1">
      <c r="A138" s="20"/>
      <c r="B138" s="21"/>
      <c r="C138" s="29"/>
      <c r="D138" s="20"/>
      <c r="E138" s="29"/>
      <c r="F138" s="20"/>
      <c r="G138" s="29"/>
      <c r="H138" s="20"/>
      <c r="I138" s="29"/>
      <c r="J138" s="20"/>
      <c r="K138" s="29"/>
      <c r="L138" s="20"/>
      <c r="M138" s="29"/>
      <c r="N138" s="20"/>
      <c r="O138" s="29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7" customFormat="1" ht="14.25" customHeight="1">
      <c r="A139" s="20" t="s">
        <v>321</v>
      </c>
      <c r="B139" s="21"/>
      <c r="C139" s="44"/>
      <c r="D139" s="20"/>
      <c r="E139" s="29"/>
      <c r="F139" s="20"/>
      <c r="G139" s="29"/>
      <c r="H139" s="20"/>
      <c r="I139" s="29"/>
      <c r="J139" s="20"/>
      <c r="K139" s="29"/>
      <c r="L139" s="20"/>
      <c r="M139" s="29"/>
      <c r="N139" s="20"/>
      <c r="O139" s="29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" customFormat="1" ht="14.25" customHeight="1">
      <c r="A140" s="20" t="s">
        <v>322</v>
      </c>
      <c r="B140" s="21"/>
      <c r="C140" s="44">
        <f>SUM(E140:O140)</f>
        <v>78378</v>
      </c>
      <c r="D140" s="20"/>
      <c r="E140" s="29">
        <v>57857</v>
      </c>
      <c r="F140" s="20"/>
      <c r="G140" s="29">
        <v>0</v>
      </c>
      <c r="H140" s="20"/>
      <c r="I140" s="29">
        <v>20521</v>
      </c>
      <c r="J140" s="20"/>
      <c r="K140" s="29">
        <v>0</v>
      </c>
      <c r="L140" s="20"/>
      <c r="M140" s="29">
        <v>0</v>
      </c>
      <c r="N140" s="20"/>
      <c r="O140" s="29">
        <v>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7" customFormat="1" ht="14.25" customHeight="1">
      <c r="A141" s="20" t="s">
        <v>342</v>
      </c>
      <c r="B141" s="21"/>
      <c r="C141" s="44">
        <f>SUM(E141:O141)</f>
        <v>57763</v>
      </c>
      <c r="D141" s="20"/>
      <c r="E141" s="29">
        <v>45000</v>
      </c>
      <c r="F141" s="20"/>
      <c r="G141" s="29">
        <v>0</v>
      </c>
      <c r="H141" s="20"/>
      <c r="I141" s="29">
        <v>12763</v>
      </c>
      <c r="J141" s="20"/>
      <c r="K141" s="29">
        <v>0</v>
      </c>
      <c r="L141" s="20"/>
      <c r="M141" s="29">
        <v>0</v>
      </c>
      <c r="N141" s="20"/>
      <c r="O141" s="29">
        <v>0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7" customFormat="1" ht="14.25" customHeight="1">
      <c r="A142" s="20" t="s">
        <v>323</v>
      </c>
      <c r="B142" s="21"/>
      <c r="C142" s="30">
        <f>SUM(E142:O142)</f>
        <v>276778</v>
      </c>
      <c r="D142" s="20"/>
      <c r="E142" s="31">
        <v>276778</v>
      </c>
      <c r="F142" s="20"/>
      <c r="G142" s="31">
        <v>0</v>
      </c>
      <c r="H142" s="20"/>
      <c r="I142" s="31">
        <v>0</v>
      </c>
      <c r="J142" s="20"/>
      <c r="K142" s="31">
        <v>0</v>
      </c>
      <c r="L142" s="20"/>
      <c r="M142" s="31">
        <v>0</v>
      </c>
      <c r="N142" s="20"/>
      <c r="O142" s="31">
        <v>0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7" customFormat="1" ht="14.25" customHeight="1">
      <c r="A143" s="20" t="s">
        <v>324</v>
      </c>
      <c r="B143" s="21"/>
      <c r="C143" s="30">
        <f>SUM(E143:O143)</f>
        <v>412919</v>
      </c>
      <c r="D143" s="20"/>
      <c r="E143" s="45">
        <f>SUM(E140:E142)</f>
        <v>379635</v>
      </c>
      <c r="F143" s="20"/>
      <c r="G143" s="45">
        <f>SUM(G140:G142)</f>
        <v>0</v>
      </c>
      <c r="H143" s="20"/>
      <c r="I143" s="45">
        <f>SUM(I140:I142)</f>
        <v>33284</v>
      </c>
      <c r="J143" s="20"/>
      <c r="K143" s="45">
        <f>SUM(K140:K142)</f>
        <v>0</v>
      </c>
      <c r="L143" s="20"/>
      <c r="M143" s="45">
        <f>SUM(M140:M142)</f>
        <v>0</v>
      </c>
      <c r="N143" s="20"/>
      <c r="O143" s="45">
        <f>SUM(O140:O142)</f>
        <v>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7" customFormat="1" ht="14.25" customHeight="1">
      <c r="A144" s="20"/>
      <c r="B144" s="21"/>
      <c r="C144" s="44"/>
      <c r="D144" s="20"/>
      <c r="E144" s="29"/>
      <c r="F144" s="20"/>
      <c r="G144" s="29"/>
      <c r="H144" s="20"/>
      <c r="I144" s="29"/>
      <c r="J144" s="20"/>
      <c r="K144" s="29"/>
      <c r="L144" s="20"/>
      <c r="M144" s="29"/>
      <c r="N144" s="20"/>
      <c r="O144" s="2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" customFormat="1" ht="14.25" customHeight="1">
      <c r="A145" s="20" t="s">
        <v>245</v>
      </c>
      <c r="B145" s="21" t="s">
        <v>10</v>
      </c>
      <c r="C145" s="20" t="s">
        <v>10</v>
      </c>
      <c r="D145" s="20"/>
      <c r="E145" s="20" t="s">
        <v>10</v>
      </c>
      <c r="F145" s="20" t="s">
        <v>10</v>
      </c>
      <c r="G145" s="20" t="s">
        <v>10</v>
      </c>
      <c r="H145" s="20" t="s">
        <v>10</v>
      </c>
      <c r="I145" s="20" t="s">
        <v>10</v>
      </c>
      <c r="J145" s="20" t="s">
        <v>10</v>
      </c>
      <c r="K145" s="20" t="s">
        <v>10</v>
      </c>
      <c r="L145" s="20" t="s">
        <v>10</v>
      </c>
      <c r="M145" s="20" t="s">
        <v>10</v>
      </c>
      <c r="N145" s="20" t="s">
        <v>10</v>
      </c>
      <c r="O145" s="20" t="s">
        <v>10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7" customFormat="1" ht="13.5" customHeight="1">
      <c r="A146" s="20" t="s">
        <v>70</v>
      </c>
      <c r="B146" s="21" t="s">
        <v>10</v>
      </c>
      <c r="C146" s="20">
        <f>SUM(E146:O146)</f>
        <v>210150</v>
      </c>
      <c r="D146" s="20"/>
      <c r="E146" s="20">
        <v>138012</v>
      </c>
      <c r="F146" s="20"/>
      <c r="G146" s="20">
        <v>12309</v>
      </c>
      <c r="H146" s="20"/>
      <c r="I146" s="20">
        <v>52691</v>
      </c>
      <c r="J146" s="20"/>
      <c r="K146" s="20">
        <v>0</v>
      </c>
      <c r="L146" s="20"/>
      <c r="M146" s="20">
        <v>7138</v>
      </c>
      <c r="N146" s="20"/>
      <c r="O146" s="24">
        <v>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7" customFormat="1" ht="14.25" customHeight="1">
      <c r="A147" s="20" t="s">
        <v>84</v>
      </c>
      <c r="B147" s="21" t="s">
        <v>10</v>
      </c>
      <c r="C147" s="20">
        <f>SUM(E147:O147)</f>
        <v>44313</v>
      </c>
      <c r="D147" s="20"/>
      <c r="E147" s="20">
        <v>2300</v>
      </c>
      <c r="F147" s="20"/>
      <c r="G147" s="20">
        <v>20834</v>
      </c>
      <c r="H147" s="20"/>
      <c r="I147" s="20">
        <v>262</v>
      </c>
      <c r="J147" s="20"/>
      <c r="K147" s="20">
        <v>3594</v>
      </c>
      <c r="L147" s="20"/>
      <c r="M147" s="20">
        <v>17323</v>
      </c>
      <c r="N147" s="20"/>
      <c r="O147" s="20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7" customFormat="1" ht="13.5" customHeight="1">
      <c r="A148" s="20" t="s">
        <v>291</v>
      </c>
      <c r="B148" s="21" t="s">
        <v>10</v>
      </c>
      <c r="C148" s="20">
        <f>SUM(E148:O148)</f>
        <v>6073746</v>
      </c>
      <c r="D148" s="20"/>
      <c r="E148" s="24">
        <v>4623963</v>
      </c>
      <c r="F148" s="20"/>
      <c r="G148" s="20">
        <v>178964</v>
      </c>
      <c r="H148" s="20"/>
      <c r="I148" s="24">
        <v>1168270</v>
      </c>
      <c r="J148" s="20"/>
      <c r="K148" s="20">
        <v>10802</v>
      </c>
      <c r="L148" s="20"/>
      <c r="M148" s="20">
        <v>61907</v>
      </c>
      <c r="N148" s="20"/>
      <c r="O148" s="24">
        <v>29840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" customFormat="1" ht="14.25" customHeight="1">
      <c r="A149" s="20" t="s">
        <v>277</v>
      </c>
      <c r="B149" s="21" t="s">
        <v>10</v>
      </c>
      <c r="C149" s="25">
        <f>SUM(E149:O149)</f>
        <v>2002611</v>
      </c>
      <c r="D149" s="20"/>
      <c r="E149" s="25">
        <v>1463342</v>
      </c>
      <c r="F149" s="20"/>
      <c r="G149" s="25">
        <v>67110</v>
      </c>
      <c r="H149" s="20"/>
      <c r="I149" s="25">
        <v>375309</v>
      </c>
      <c r="J149" s="20"/>
      <c r="K149" s="25">
        <v>9189</v>
      </c>
      <c r="L149" s="20"/>
      <c r="M149" s="25">
        <v>84863</v>
      </c>
      <c r="N149" s="20"/>
      <c r="O149" s="25">
        <v>2798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" customFormat="1" ht="13.5" customHeight="1">
      <c r="A150" s="20" t="s">
        <v>184</v>
      </c>
      <c r="B150" s="21" t="s">
        <v>10</v>
      </c>
      <c r="C150" s="25">
        <f>SUM(E150:O150)</f>
        <v>8330820</v>
      </c>
      <c r="D150" s="20"/>
      <c r="E150" s="25">
        <f>SUM(E146:E149)</f>
        <v>6227617</v>
      </c>
      <c r="F150" s="20"/>
      <c r="G150" s="25">
        <f>SUM(G146:G149)</f>
        <v>279217</v>
      </c>
      <c r="H150" s="20"/>
      <c r="I150" s="25">
        <f>SUM(I146:I149)</f>
        <v>1596532</v>
      </c>
      <c r="J150" s="20"/>
      <c r="K150" s="25">
        <f>SUM(K146:K149)</f>
        <v>23585</v>
      </c>
      <c r="L150" s="20"/>
      <c r="M150" s="25">
        <f>SUM(M146:M149)</f>
        <v>171231</v>
      </c>
      <c r="N150" s="20"/>
      <c r="O150" s="25">
        <f>SUM(O146:O149)</f>
        <v>32638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" customFormat="1" ht="14.25" customHeight="1">
      <c r="A151" s="20"/>
      <c r="B151" s="21"/>
      <c r="C151" s="29"/>
      <c r="D151" s="20"/>
      <c r="E151" s="29"/>
      <c r="F151" s="20"/>
      <c r="G151" s="29"/>
      <c r="H151" s="20"/>
      <c r="I151" s="29"/>
      <c r="J151" s="20"/>
      <c r="K151" s="29"/>
      <c r="L151" s="20"/>
      <c r="M151" s="29"/>
      <c r="N151" s="20"/>
      <c r="O151" s="29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" customFormat="1" ht="13.5" customHeight="1">
      <c r="A152" s="20" t="s">
        <v>246</v>
      </c>
      <c r="B152" s="21"/>
      <c r="C152" s="29"/>
      <c r="D152" s="20"/>
      <c r="E152" s="29"/>
      <c r="F152" s="20"/>
      <c r="G152" s="29"/>
      <c r="H152" s="20"/>
      <c r="I152" s="29"/>
      <c r="J152" s="20"/>
      <c r="K152" s="29"/>
      <c r="L152" s="20"/>
      <c r="M152" s="29"/>
      <c r="N152" s="20"/>
      <c r="O152" s="29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" customFormat="1" ht="14.25" customHeight="1">
      <c r="A153" s="20" t="s">
        <v>222</v>
      </c>
      <c r="B153" s="21"/>
      <c r="C153" s="25">
        <f>SUM(E153:O153)</f>
        <v>2887373</v>
      </c>
      <c r="D153" s="20"/>
      <c r="E153" s="25">
        <v>2180111</v>
      </c>
      <c r="F153" s="20"/>
      <c r="G153" s="25">
        <v>216384</v>
      </c>
      <c r="H153" s="20"/>
      <c r="I153" s="25">
        <v>597004</v>
      </c>
      <c r="J153" s="20"/>
      <c r="K153" s="25">
        <v>66208</v>
      </c>
      <c r="L153" s="20"/>
      <c r="M153" s="25">
        <v>-234655</v>
      </c>
      <c r="N153" s="20"/>
      <c r="O153" s="25">
        <v>62321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" customFormat="1" ht="13.5" customHeight="1">
      <c r="A154" s="20"/>
      <c r="B154" s="2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" customFormat="1" ht="14.25" customHeight="1">
      <c r="A155" s="20" t="s">
        <v>71</v>
      </c>
      <c r="B155" s="21" t="s">
        <v>10</v>
      </c>
      <c r="C155" s="25">
        <f>SUM(E155:O155)</f>
        <v>1713968</v>
      </c>
      <c r="D155" s="20"/>
      <c r="E155" s="25">
        <v>1116547</v>
      </c>
      <c r="F155" s="20"/>
      <c r="G155" s="25">
        <v>132354</v>
      </c>
      <c r="H155" s="20"/>
      <c r="I155" s="25">
        <v>375142</v>
      </c>
      <c r="J155" s="20"/>
      <c r="K155" s="25">
        <v>16531</v>
      </c>
      <c r="L155" s="20"/>
      <c r="M155" s="25">
        <v>73394</v>
      </c>
      <c r="N155" s="20"/>
      <c r="O155" s="25">
        <v>0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" customFormat="1" ht="13.5" customHeight="1">
      <c r="A156" s="20"/>
      <c r="B156" s="21" t="s">
        <v>10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" customFormat="1" ht="14.25" customHeight="1">
      <c r="A157" s="20" t="s">
        <v>265</v>
      </c>
      <c r="B157" s="21"/>
      <c r="C157" s="25">
        <f>SUM(E157:O157)</f>
        <v>661466</v>
      </c>
      <c r="D157" s="20"/>
      <c r="E157" s="25">
        <v>498820</v>
      </c>
      <c r="F157" s="20"/>
      <c r="G157" s="25">
        <v>9569</v>
      </c>
      <c r="H157" s="20"/>
      <c r="I157" s="25">
        <v>141481</v>
      </c>
      <c r="J157" s="20"/>
      <c r="K157" s="25">
        <v>0</v>
      </c>
      <c r="L157" s="20"/>
      <c r="M157" s="25">
        <v>11596</v>
      </c>
      <c r="N157" s="20"/>
      <c r="O157" s="25">
        <v>0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" customFormat="1" ht="13.5" customHeight="1">
      <c r="A158" s="20"/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" customFormat="1" ht="14.25" customHeight="1">
      <c r="A159" s="20" t="s">
        <v>72</v>
      </c>
      <c r="B159" s="21" t="s">
        <v>10</v>
      </c>
      <c r="C159" s="25">
        <f>SUM(E159:O159)</f>
        <v>3886744</v>
      </c>
      <c r="D159" s="20"/>
      <c r="E159" s="25">
        <v>3085422</v>
      </c>
      <c r="F159" s="20"/>
      <c r="G159" s="25">
        <v>25876</v>
      </c>
      <c r="H159" s="20"/>
      <c r="I159" s="25">
        <v>775412</v>
      </c>
      <c r="J159" s="20"/>
      <c r="K159" s="26">
        <v>0</v>
      </c>
      <c r="L159" s="20"/>
      <c r="M159" s="26">
        <v>34</v>
      </c>
      <c r="N159" s="20"/>
      <c r="O159" s="26">
        <v>0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" customFormat="1" ht="13.5" customHeight="1">
      <c r="A160" s="20"/>
      <c r="B160" s="21" t="s">
        <v>10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4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" customFormat="1" ht="14.25" customHeight="1">
      <c r="A161" s="20" t="s">
        <v>247</v>
      </c>
      <c r="B161" s="21" t="s">
        <v>10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" customFormat="1" ht="13.5" customHeight="1">
      <c r="A162" s="20" t="s">
        <v>73</v>
      </c>
      <c r="B162" s="21" t="s">
        <v>10</v>
      </c>
      <c r="C162" s="20">
        <f aca="true" t="shared" si="7" ref="C162:C170">SUM(E162:O162)</f>
        <v>6529758</v>
      </c>
      <c r="D162" s="20"/>
      <c r="E162" s="20">
        <v>4458004</v>
      </c>
      <c r="F162" s="20"/>
      <c r="G162" s="20">
        <v>211267</v>
      </c>
      <c r="H162" s="20"/>
      <c r="I162" s="20">
        <v>1476204</v>
      </c>
      <c r="J162" s="20"/>
      <c r="K162" s="20">
        <v>54901</v>
      </c>
      <c r="L162" s="20"/>
      <c r="M162" s="20">
        <v>309957</v>
      </c>
      <c r="N162" s="20"/>
      <c r="O162" s="20">
        <v>19425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" customFormat="1" ht="14.25" customHeight="1">
      <c r="A163" s="20" t="s">
        <v>74</v>
      </c>
      <c r="B163" s="21" t="s">
        <v>10</v>
      </c>
      <c r="C163" s="20">
        <f t="shared" si="7"/>
        <v>1853610</v>
      </c>
      <c r="D163" s="20"/>
      <c r="E163" s="20">
        <v>1145183</v>
      </c>
      <c r="F163" s="20"/>
      <c r="G163" s="20">
        <v>201273</v>
      </c>
      <c r="H163" s="20"/>
      <c r="I163" s="20">
        <v>411094</v>
      </c>
      <c r="J163" s="20"/>
      <c r="K163" s="20">
        <v>630</v>
      </c>
      <c r="L163" s="20"/>
      <c r="M163" s="20">
        <v>87684</v>
      </c>
      <c r="N163" s="20"/>
      <c r="O163" s="20">
        <v>7746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7" customFormat="1" ht="13.5" customHeight="1">
      <c r="A164" s="20" t="s">
        <v>75</v>
      </c>
      <c r="B164" s="21" t="s">
        <v>10</v>
      </c>
      <c r="C164" s="20">
        <f t="shared" si="7"/>
        <v>27598</v>
      </c>
      <c r="D164" s="20"/>
      <c r="E164" s="20">
        <v>4240</v>
      </c>
      <c r="F164" s="20"/>
      <c r="G164" s="24">
        <v>1010</v>
      </c>
      <c r="H164" s="20"/>
      <c r="I164" s="20">
        <v>1221</v>
      </c>
      <c r="J164" s="20"/>
      <c r="K164" s="24">
        <v>22</v>
      </c>
      <c r="L164" s="20"/>
      <c r="M164" s="20">
        <v>21105</v>
      </c>
      <c r="N164" s="20"/>
      <c r="O164" s="24">
        <v>0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" customFormat="1" ht="14.25" customHeight="1">
      <c r="A165" s="20" t="s">
        <v>25</v>
      </c>
      <c r="B165" s="21" t="s">
        <v>10</v>
      </c>
      <c r="C165" s="20">
        <f t="shared" si="7"/>
        <v>706656</v>
      </c>
      <c r="D165" s="20"/>
      <c r="E165" s="24">
        <v>551949</v>
      </c>
      <c r="F165" s="20"/>
      <c r="G165" s="24">
        <v>11348</v>
      </c>
      <c r="H165" s="20"/>
      <c r="I165" s="24">
        <v>105108</v>
      </c>
      <c r="J165" s="20"/>
      <c r="K165" s="24">
        <v>0</v>
      </c>
      <c r="L165" s="20"/>
      <c r="M165" s="20">
        <v>38251</v>
      </c>
      <c r="N165" s="20"/>
      <c r="O165" s="24">
        <v>0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" customFormat="1" ht="13.5" customHeight="1">
      <c r="A166" s="20" t="s">
        <v>76</v>
      </c>
      <c r="B166" s="21" t="s">
        <v>10</v>
      </c>
      <c r="C166" s="20">
        <f t="shared" si="7"/>
        <v>624155</v>
      </c>
      <c r="D166" s="20"/>
      <c r="E166" s="20">
        <v>147178</v>
      </c>
      <c r="F166" s="20"/>
      <c r="G166" s="20">
        <v>396755</v>
      </c>
      <c r="H166" s="20"/>
      <c r="I166" s="20">
        <v>163422</v>
      </c>
      <c r="J166" s="20"/>
      <c r="K166" s="24">
        <v>0</v>
      </c>
      <c r="L166" s="20"/>
      <c r="M166" s="20">
        <v>-106246</v>
      </c>
      <c r="N166" s="20"/>
      <c r="O166" s="24">
        <v>23046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7" customFormat="1" ht="14.25" customHeight="1">
      <c r="A167" s="20" t="s">
        <v>77</v>
      </c>
      <c r="B167" s="21" t="s">
        <v>10</v>
      </c>
      <c r="C167" s="20">
        <f t="shared" si="7"/>
        <v>2395779</v>
      </c>
      <c r="D167" s="20"/>
      <c r="E167" s="20">
        <v>1411062</v>
      </c>
      <c r="F167" s="20"/>
      <c r="G167" s="20">
        <v>305048</v>
      </c>
      <c r="H167" s="20"/>
      <c r="I167" s="20">
        <v>513653</v>
      </c>
      <c r="J167" s="20"/>
      <c r="K167" s="20">
        <v>29823</v>
      </c>
      <c r="L167" s="20"/>
      <c r="M167" s="20">
        <v>55791</v>
      </c>
      <c r="N167" s="20"/>
      <c r="O167" s="20">
        <v>80402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7" customFormat="1" ht="13.5" customHeight="1">
      <c r="A168" s="20" t="s">
        <v>78</v>
      </c>
      <c r="B168" s="21" t="s">
        <v>10</v>
      </c>
      <c r="C168" s="20">
        <f t="shared" si="7"/>
        <v>9312175</v>
      </c>
      <c r="D168" s="20"/>
      <c r="E168" s="20">
        <v>3050055</v>
      </c>
      <c r="F168" s="20"/>
      <c r="G168" s="20">
        <v>1541103</v>
      </c>
      <c r="H168" s="20"/>
      <c r="I168" s="20">
        <v>1236350</v>
      </c>
      <c r="J168" s="20"/>
      <c r="K168" s="20">
        <v>17734</v>
      </c>
      <c r="L168" s="20"/>
      <c r="M168" s="20">
        <v>3341285</v>
      </c>
      <c r="N168" s="20"/>
      <c r="O168" s="20">
        <v>125648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" customFormat="1" ht="14.25" customHeight="1">
      <c r="A169" s="20" t="s">
        <v>79</v>
      </c>
      <c r="B169" s="21" t="s">
        <v>10</v>
      </c>
      <c r="C169" s="25">
        <f t="shared" si="7"/>
        <v>18415</v>
      </c>
      <c r="D169" s="20"/>
      <c r="E169" s="25">
        <v>12862</v>
      </c>
      <c r="F169" s="20"/>
      <c r="G169" s="26">
        <v>1684</v>
      </c>
      <c r="H169" s="20"/>
      <c r="I169" s="25">
        <v>3869</v>
      </c>
      <c r="J169" s="20"/>
      <c r="K169" s="26">
        <v>0</v>
      </c>
      <c r="L169" s="20"/>
      <c r="M169" s="26">
        <v>0</v>
      </c>
      <c r="N169" s="20"/>
      <c r="O169" s="26"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" customFormat="1" ht="13.5" customHeight="1">
      <c r="A170" s="20" t="s">
        <v>182</v>
      </c>
      <c r="B170" s="21" t="s">
        <v>10</v>
      </c>
      <c r="C170" s="25">
        <f t="shared" si="7"/>
        <v>21468146</v>
      </c>
      <c r="D170" s="20"/>
      <c r="E170" s="25">
        <f>SUM(E162:E169)</f>
        <v>10780533</v>
      </c>
      <c r="F170" s="20"/>
      <c r="G170" s="25">
        <f>SUM(G162:G169)</f>
        <v>2669488</v>
      </c>
      <c r="H170" s="20"/>
      <c r="I170" s="25">
        <f>SUM(I162:I169)</f>
        <v>3910921</v>
      </c>
      <c r="J170" s="20"/>
      <c r="K170" s="25">
        <f>SUM(K162:K169)</f>
        <v>103110</v>
      </c>
      <c r="L170" s="20"/>
      <c r="M170" s="25">
        <f>SUM(M162:M169)</f>
        <v>3747827</v>
      </c>
      <c r="N170" s="20"/>
      <c r="O170" s="25">
        <f>SUM(O162:O169)</f>
        <v>256267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" customFormat="1" ht="14.25" customHeight="1">
      <c r="A171" s="20"/>
      <c r="B171" s="21" t="s">
        <v>10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" customFormat="1" ht="13.5" customHeight="1">
      <c r="A172" s="20" t="s">
        <v>183</v>
      </c>
      <c r="B172" s="21" t="s">
        <v>10</v>
      </c>
      <c r="C172" s="25">
        <f>SUM(E172:O172)</f>
        <v>173361770</v>
      </c>
      <c r="D172" s="20"/>
      <c r="E172" s="25">
        <f>SUM(E170+E159+E155+E153+E150+E137+E135+E129+E127+E125+E123+E112+E106+E97+E95+E88+E86+E73+E63+E43+E35+E16+E157+E133+E143+E131)</f>
        <v>118665366</v>
      </c>
      <c r="F172" s="29"/>
      <c r="G172" s="25">
        <f>SUM(G170+G159+G155+G153+G150+G137+G135+G129+G127+G125+G123+G112+G106+G97+G95+G88+G86+G73+G63+G43+G35+G16+G157+G133+G143+G131)</f>
        <v>9413894</v>
      </c>
      <c r="H172" s="29"/>
      <c r="I172" s="25">
        <f>SUM(I170+I159+I155+I153+I150+I137+I135+I129+I127+I125+I123+I112+I106+I97+I95+I88+I86+I73+I63+I43+I35+I16+I157+I133+I143+I131)</f>
        <v>31757968</v>
      </c>
      <c r="J172" s="29"/>
      <c r="K172" s="25">
        <f>SUM(K170+K159+K155+K153+K150+K137+K135+K129+K127+K125+K123+K112+K106+K97+K95+K88+K86+K73+K63+K43+K35+K16+K157+K133+K143+K131)</f>
        <v>1172430</v>
      </c>
      <c r="L172" s="29"/>
      <c r="M172" s="25">
        <f>SUM(M170+M159+M155+M153+M150+M137+M135+M129+M127+M125+M123+M112+M106+M97+M95+M88+M86+M73+M63+M43+M35+M16+M157+M133+M143+M131)</f>
        <v>11680328</v>
      </c>
      <c r="N172" s="29"/>
      <c r="O172" s="25">
        <f>SUM(O170+O159+O155+O153+O150+O137+O135+O129+O127+O125+O123+O112+O106+O97+O95+O88+O86+O73+O63+O43+O35+O16+O157+O133+O143+O131)</f>
        <v>671784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" customFormat="1" ht="14.25" customHeight="1">
      <c r="A173" s="20"/>
      <c r="B173" s="21" t="s">
        <v>10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5" t="s">
        <v>11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" customFormat="1" ht="13.5" customHeight="1">
      <c r="A174" s="20" t="s">
        <v>12</v>
      </c>
      <c r="B174" s="21" t="s">
        <v>10</v>
      </c>
      <c r="C174" s="20" t="s">
        <v>11</v>
      </c>
      <c r="D174" s="20"/>
      <c r="E174" s="20" t="s">
        <v>11</v>
      </c>
      <c r="F174" s="20" t="s">
        <v>11</v>
      </c>
      <c r="G174" s="20" t="s">
        <v>11</v>
      </c>
      <c r="H174" s="20" t="s">
        <v>11</v>
      </c>
      <c r="I174" s="20" t="s">
        <v>11</v>
      </c>
      <c r="J174" s="20" t="s">
        <v>11</v>
      </c>
      <c r="K174" s="20" t="s">
        <v>11</v>
      </c>
      <c r="L174" s="20" t="s">
        <v>11</v>
      </c>
      <c r="M174" s="20" t="s">
        <v>11</v>
      </c>
      <c r="N174" s="20" t="s">
        <v>11</v>
      </c>
      <c r="O174" s="20" t="s">
        <v>11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" customFormat="1" ht="14.25" customHeight="1">
      <c r="A175" s="20" t="s">
        <v>237</v>
      </c>
      <c r="B175" s="21" t="s">
        <v>10</v>
      </c>
      <c r="C175" s="20" t="s">
        <v>11</v>
      </c>
      <c r="D175" s="20"/>
      <c r="E175" s="20" t="s">
        <v>11</v>
      </c>
      <c r="F175" s="20" t="s">
        <v>11</v>
      </c>
      <c r="G175" s="20" t="s">
        <v>11</v>
      </c>
      <c r="H175" s="20" t="s">
        <v>11</v>
      </c>
      <c r="I175" s="20" t="s">
        <v>11</v>
      </c>
      <c r="J175" s="20" t="s">
        <v>11</v>
      </c>
      <c r="K175" s="20" t="s">
        <v>11</v>
      </c>
      <c r="L175" s="20" t="s">
        <v>11</v>
      </c>
      <c r="M175" s="20" t="s">
        <v>11</v>
      </c>
      <c r="N175" s="20" t="s">
        <v>11</v>
      </c>
      <c r="O175" s="20" t="s">
        <v>11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" customFormat="1" ht="14.25" customHeight="1">
      <c r="A176" s="20" t="s">
        <v>16</v>
      </c>
      <c r="B176" s="21"/>
      <c r="C176" s="20">
        <f aca="true" t="shared" si="8" ref="C176:C181">SUM(E176:O176)</f>
        <v>770</v>
      </c>
      <c r="D176" s="20"/>
      <c r="E176" s="20">
        <v>600</v>
      </c>
      <c r="F176" s="20"/>
      <c r="G176" s="20">
        <v>0</v>
      </c>
      <c r="H176" s="20"/>
      <c r="I176" s="20">
        <v>170</v>
      </c>
      <c r="J176" s="20"/>
      <c r="K176" s="20">
        <v>0</v>
      </c>
      <c r="L176" s="20"/>
      <c r="M176" s="20">
        <v>0</v>
      </c>
      <c r="N176" s="20"/>
      <c r="O176" s="20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" customFormat="1" ht="13.5" customHeight="1">
      <c r="A177" s="20" t="s">
        <v>21</v>
      </c>
      <c r="B177" s="21"/>
      <c r="C177" s="20">
        <f t="shared" si="8"/>
        <v>27683</v>
      </c>
      <c r="D177" s="20"/>
      <c r="E177" s="24">
        <v>21566</v>
      </c>
      <c r="F177" s="20"/>
      <c r="G177" s="24">
        <v>0</v>
      </c>
      <c r="H177" s="20"/>
      <c r="I177" s="24">
        <v>6117</v>
      </c>
      <c r="J177" s="20"/>
      <c r="K177" s="24">
        <v>0</v>
      </c>
      <c r="L177" s="20"/>
      <c r="M177" s="24">
        <v>0</v>
      </c>
      <c r="N177" s="20"/>
      <c r="O177" s="24"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" customFormat="1" ht="14.25" customHeight="1">
      <c r="A178" s="20" t="s">
        <v>24</v>
      </c>
      <c r="B178" s="21" t="s">
        <v>10</v>
      </c>
      <c r="C178" s="20">
        <f t="shared" si="8"/>
        <v>150421</v>
      </c>
      <c r="D178" s="20"/>
      <c r="E178" s="20">
        <v>101972</v>
      </c>
      <c r="F178" s="20"/>
      <c r="G178" s="24">
        <v>0</v>
      </c>
      <c r="H178" s="20"/>
      <c r="I178" s="20">
        <v>20795</v>
      </c>
      <c r="J178" s="20"/>
      <c r="K178" s="24">
        <v>2927</v>
      </c>
      <c r="L178" s="20"/>
      <c r="M178" s="24">
        <v>24727</v>
      </c>
      <c r="N178" s="20"/>
      <c r="O178" s="24"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" customFormat="1" ht="14.25" customHeight="1">
      <c r="A179" s="20" t="s">
        <v>325</v>
      </c>
      <c r="B179" s="21"/>
      <c r="C179" s="20">
        <f t="shared" si="8"/>
        <v>6506</v>
      </c>
      <c r="D179" s="20"/>
      <c r="E179" s="20">
        <v>0</v>
      </c>
      <c r="F179" s="20"/>
      <c r="G179" s="24">
        <v>0</v>
      </c>
      <c r="H179" s="20"/>
      <c r="I179" s="20">
        <v>6506</v>
      </c>
      <c r="J179" s="20"/>
      <c r="K179" s="24">
        <v>0</v>
      </c>
      <c r="L179" s="20"/>
      <c r="M179" s="24">
        <v>0</v>
      </c>
      <c r="N179" s="20"/>
      <c r="O179" s="24"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" customFormat="1" ht="14.25" customHeight="1">
      <c r="A180" s="20" t="s">
        <v>211</v>
      </c>
      <c r="B180" s="21"/>
      <c r="C180" s="20">
        <f t="shared" si="8"/>
        <v>2198</v>
      </c>
      <c r="D180" s="20"/>
      <c r="E180" s="20">
        <v>0</v>
      </c>
      <c r="F180" s="20"/>
      <c r="G180" s="24">
        <v>0</v>
      </c>
      <c r="H180" s="20"/>
      <c r="I180" s="20">
        <v>2198</v>
      </c>
      <c r="J180" s="20"/>
      <c r="K180" s="24">
        <v>0</v>
      </c>
      <c r="L180" s="20"/>
      <c r="M180" s="24">
        <v>0</v>
      </c>
      <c r="N180" s="20"/>
      <c r="O180" s="24"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" customFormat="1" ht="13.5" customHeight="1">
      <c r="A181" s="20" t="s">
        <v>191</v>
      </c>
      <c r="B181" s="21" t="s">
        <v>10</v>
      </c>
      <c r="C181" s="27">
        <f t="shared" si="8"/>
        <v>187578</v>
      </c>
      <c r="D181" s="20"/>
      <c r="E181" s="27">
        <f>SUM(E176:E180)</f>
        <v>124138</v>
      </c>
      <c r="F181" s="20" t="str">
        <f>IF(SUM(F177:F178)=0,"        --",(SUM(F177:F178)))</f>
        <v>        --</v>
      </c>
      <c r="G181" s="27">
        <f>SUM(G176:G180)</f>
        <v>0</v>
      </c>
      <c r="H181" s="20"/>
      <c r="I181" s="27">
        <f>SUM(I176:I180)</f>
        <v>35786</v>
      </c>
      <c r="J181" s="20"/>
      <c r="K181" s="27">
        <f>SUM(K176:K180)</f>
        <v>2927</v>
      </c>
      <c r="L181" s="20"/>
      <c r="M181" s="27">
        <f>SUM(M176:M180)</f>
        <v>24727</v>
      </c>
      <c r="N181" s="20"/>
      <c r="O181" s="27">
        <f>SUM(O176:O180)</f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" customFormat="1" ht="14.25" customHeight="1">
      <c r="A182" s="20"/>
      <c r="B182" s="21"/>
      <c r="C182" s="29"/>
      <c r="D182" s="20"/>
      <c r="E182" s="29"/>
      <c r="F182" s="20"/>
      <c r="G182" s="29"/>
      <c r="H182" s="20"/>
      <c r="I182" s="29"/>
      <c r="J182" s="20"/>
      <c r="K182" s="29"/>
      <c r="L182" s="20"/>
      <c r="M182" s="29"/>
      <c r="N182" s="20"/>
      <c r="O182" s="29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" customFormat="1" ht="13.5" customHeight="1">
      <c r="A183" s="20" t="s">
        <v>238</v>
      </c>
      <c r="B183" s="21" t="s">
        <v>10</v>
      </c>
      <c r="C183" s="20" t="s">
        <v>10</v>
      </c>
      <c r="D183" s="20"/>
      <c r="E183" s="20"/>
      <c r="F183" s="20" t="s">
        <v>10</v>
      </c>
      <c r="G183" s="20" t="s">
        <v>10</v>
      </c>
      <c r="H183" s="20" t="s">
        <v>10</v>
      </c>
      <c r="I183" s="20" t="s">
        <v>10</v>
      </c>
      <c r="J183" s="20" t="s">
        <v>10</v>
      </c>
      <c r="K183" s="20" t="s">
        <v>10</v>
      </c>
      <c r="L183" s="20" t="s">
        <v>10</v>
      </c>
      <c r="M183" s="20" t="s">
        <v>10</v>
      </c>
      <c r="N183" s="20" t="s">
        <v>10</v>
      </c>
      <c r="O183" s="20" t="s">
        <v>10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" customFormat="1" ht="13.5" customHeight="1">
      <c r="A184" s="20" t="s">
        <v>364</v>
      </c>
      <c r="B184" s="21" t="s">
        <v>10</v>
      </c>
      <c r="C184" s="31">
        <f>SUM(E184:O184)</f>
        <v>87560</v>
      </c>
      <c r="D184" s="20"/>
      <c r="E184" s="25">
        <v>0</v>
      </c>
      <c r="F184" s="20"/>
      <c r="G184" s="25">
        <v>26137</v>
      </c>
      <c r="H184" s="20"/>
      <c r="I184" s="25">
        <v>0</v>
      </c>
      <c r="J184" s="20"/>
      <c r="K184" s="25">
        <v>0</v>
      </c>
      <c r="L184" s="20"/>
      <c r="M184" s="25">
        <v>61423</v>
      </c>
      <c r="N184" s="20"/>
      <c r="O184" s="25"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" customFormat="1" ht="14.25" customHeight="1">
      <c r="A185" s="20"/>
      <c r="B185" s="21" t="s">
        <v>10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" customFormat="1" ht="13.5" customHeight="1">
      <c r="A186" s="20" t="s">
        <v>239</v>
      </c>
      <c r="B186" s="21" t="s">
        <v>10</v>
      </c>
      <c r="C186" s="20"/>
      <c r="D186" s="20"/>
      <c r="E186" s="20" t="s">
        <v>11</v>
      </c>
      <c r="F186" s="20" t="s">
        <v>11</v>
      </c>
      <c r="G186" s="20" t="s">
        <v>11</v>
      </c>
      <c r="H186" s="20" t="s">
        <v>11</v>
      </c>
      <c r="I186" s="20" t="s">
        <v>11</v>
      </c>
      <c r="J186" s="20" t="s">
        <v>11</v>
      </c>
      <c r="K186" s="20" t="s">
        <v>11</v>
      </c>
      <c r="L186" s="20" t="s">
        <v>11</v>
      </c>
      <c r="M186" s="20" t="s">
        <v>11</v>
      </c>
      <c r="N186" s="20" t="s">
        <v>11</v>
      </c>
      <c r="O186" s="20" t="s">
        <v>11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" customFormat="1" ht="13.5" customHeight="1">
      <c r="A187" s="20" t="s">
        <v>179</v>
      </c>
      <c r="B187" s="21"/>
      <c r="C187" s="20">
        <f aca="true" t="shared" si="9" ref="C187:C198">SUM(E187:O187)</f>
        <v>56975</v>
      </c>
      <c r="D187" s="20"/>
      <c r="E187" s="20">
        <v>44386</v>
      </c>
      <c r="F187" s="20"/>
      <c r="G187" s="20">
        <v>0</v>
      </c>
      <c r="H187" s="20"/>
      <c r="I187" s="20">
        <v>12589</v>
      </c>
      <c r="J187" s="20"/>
      <c r="K187" s="20">
        <v>0</v>
      </c>
      <c r="L187" s="20"/>
      <c r="M187" s="20">
        <v>0</v>
      </c>
      <c r="N187" s="20"/>
      <c r="O187" s="20">
        <v>0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" customFormat="1" ht="13.5" customHeight="1">
      <c r="A188" s="20" t="s">
        <v>274</v>
      </c>
      <c r="B188" s="21"/>
      <c r="C188" s="20">
        <f t="shared" si="9"/>
        <v>189781</v>
      </c>
      <c r="D188" s="20"/>
      <c r="E188" s="20">
        <v>147847</v>
      </c>
      <c r="F188" s="20"/>
      <c r="G188" s="20">
        <v>0</v>
      </c>
      <c r="H188" s="20"/>
      <c r="I188" s="20">
        <v>41934</v>
      </c>
      <c r="J188" s="20"/>
      <c r="K188" s="20">
        <v>0</v>
      </c>
      <c r="L188" s="20"/>
      <c r="M188" s="20">
        <v>0</v>
      </c>
      <c r="N188" s="20"/>
      <c r="O188" s="20">
        <v>0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7" customFormat="1" ht="13.5" customHeight="1">
      <c r="A189" s="20" t="s">
        <v>31</v>
      </c>
      <c r="B189" s="21" t="s">
        <v>10</v>
      </c>
      <c r="C189" s="20">
        <f t="shared" si="9"/>
        <v>136746</v>
      </c>
      <c r="D189" s="20"/>
      <c r="E189" s="20">
        <v>64986</v>
      </c>
      <c r="F189" s="20"/>
      <c r="G189" s="20">
        <v>40027</v>
      </c>
      <c r="H189" s="20"/>
      <c r="I189" s="24">
        <v>29785</v>
      </c>
      <c r="J189" s="20"/>
      <c r="K189" s="24">
        <v>0</v>
      </c>
      <c r="L189" s="20"/>
      <c r="M189" s="20">
        <v>1948</v>
      </c>
      <c r="N189" s="20"/>
      <c r="O189" s="24">
        <v>0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" customFormat="1" ht="13.5" customHeight="1">
      <c r="A190" s="20" t="s">
        <v>326</v>
      </c>
      <c r="B190" s="21"/>
      <c r="C190" s="20">
        <f t="shared" si="9"/>
        <v>4159</v>
      </c>
      <c r="D190" s="20"/>
      <c r="E190" s="20">
        <v>3240</v>
      </c>
      <c r="F190" s="20"/>
      <c r="G190" s="20">
        <v>0</v>
      </c>
      <c r="H190" s="20"/>
      <c r="I190" s="24">
        <v>919</v>
      </c>
      <c r="J190" s="20"/>
      <c r="K190" s="24">
        <v>0</v>
      </c>
      <c r="L190" s="20"/>
      <c r="M190" s="20">
        <v>0</v>
      </c>
      <c r="N190" s="20"/>
      <c r="O190" s="24">
        <v>0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" customFormat="1" ht="13.5" customHeight="1">
      <c r="A191" s="20" t="s">
        <v>34</v>
      </c>
      <c r="B191" s="21"/>
      <c r="C191" s="20">
        <f t="shared" si="9"/>
        <v>15750</v>
      </c>
      <c r="D191" s="20"/>
      <c r="E191" s="20">
        <v>14126</v>
      </c>
      <c r="F191" s="20"/>
      <c r="G191" s="20">
        <v>0</v>
      </c>
      <c r="H191" s="20"/>
      <c r="I191" s="24">
        <v>1624</v>
      </c>
      <c r="J191" s="20"/>
      <c r="K191" s="24">
        <v>0</v>
      </c>
      <c r="L191" s="20"/>
      <c r="M191" s="20">
        <v>0</v>
      </c>
      <c r="N191" s="20"/>
      <c r="O191" s="24">
        <v>0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" customFormat="1" ht="13.5" customHeight="1">
      <c r="A192" s="20" t="s">
        <v>35</v>
      </c>
      <c r="B192" s="21" t="s">
        <v>10</v>
      </c>
      <c r="C192" s="20">
        <f t="shared" si="9"/>
        <v>319247</v>
      </c>
      <c r="D192" s="20"/>
      <c r="E192" s="20">
        <v>244906</v>
      </c>
      <c r="F192" s="20"/>
      <c r="G192" s="20">
        <v>0</v>
      </c>
      <c r="H192" s="20"/>
      <c r="I192" s="20">
        <v>69463</v>
      </c>
      <c r="J192" s="20"/>
      <c r="K192" s="24">
        <v>0</v>
      </c>
      <c r="L192" s="20"/>
      <c r="M192" s="24">
        <v>4878</v>
      </c>
      <c r="N192" s="20"/>
      <c r="O192" s="24">
        <v>0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" customFormat="1" ht="13.5" customHeight="1">
      <c r="A193" s="20" t="s">
        <v>80</v>
      </c>
      <c r="B193" s="21" t="s">
        <v>10</v>
      </c>
      <c r="C193" s="20">
        <f t="shared" si="9"/>
        <v>20982</v>
      </c>
      <c r="D193" s="20"/>
      <c r="E193" s="24">
        <v>14829</v>
      </c>
      <c r="F193" s="20"/>
      <c r="G193" s="24">
        <v>960</v>
      </c>
      <c r="H193" s="20"/>
      <c r="I193" s="24">
        <v>4206</v>
      </c>
      <c r="J193" s="20"/>
      <c r="K193" s="24">
        <v>309</v>
      </c>
      <c r="L193" s="20"/>
      <c r="M193" s="20">
        <v>678</v>
      </c>
      <c r="N193" s="20"/>
      <c r="O193" s="24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7" customFormat="1" ht="13.5" customHeight="1">
      <c r="A194" s="20" t="s">
        <v>84</v>
      </c>
      <c r="B194" s="21"/>
      <c r="C194" s="20">
        <f t="shared" si="9"/>
        <v>23078</v>
      </c>
      <c r="D194" s="20"/>
      <c r="E194" s="24">
        <v>14179</v>
      </c>
      <c r="F194" s="20"/>
      <c r="G194" s="24">
        <v>0</v>
      </c>
      <c r="H194" s="20"/>
      <c r="I194" s="24">
        <v>4022</v>
      </c>
      <c r="J194" s="20"/>
      <c r="K194" s="24">
        <v>4877</v>
      </c>
      <c r="L194" s="20"/>
      <c r="M194" s="20">
        <v>0</v>
      </c>
      <c r="N194" s="20"/>
      <c r="O194" s="24"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" customFormat="1" ht="13.5" customHeight="1">
      <c r="A195" s="20" t="s">
        <v>275</v>
      </c>
      <c r="B195" s="21"/>
      <c r="C195" s="20">
        <f>SUM(E195:O195)</f>
        <v>66536</v>
      </c>
      <c r="D195" s="20"/>
      <c r="E195" s="20">
        <v>51834</v>
      </c>
      <c r="F195" s="20"/>
      <c r="G195" s="24">
        <v>0</v>
      </c>
      <c r="H195" s="20"/>
      <c r="I195" s="20">
        <v>14702</v>
      </c>
      <c r="J195" s="20"/>
      <c r="K195" s="24">
        <v>0</v>
      </c>
      <c r="L195" s="20"/>
      <c r="M195" s="24">
        <v>0</v>
      </c>
      <c r="N195" s="20"/>
      <c r="O195" s="24">
        <v>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" customFormat="1" ht="13.5" customHeight="1">
      <c r="A196" s="20" t="s">
        <v>42</v>
      </c>
      <c r="B196" s="21" t="s">
        <v>10</v>
      </c>
      <c r="C196" s="20">
        <f t="shared" si="9"/>
        <v>61270</v>
      </c>
      <c r="D196" s="20"/>
      <c r="E196" s="20">
        <v>47732</v>
      </c>
      <c r="F196" s="20"/>
      <c r="G196" s="24">
        <v>0</v>
      </c>
      <c r="H196" s="20"/>
      <c r="I196" s="20">
        <v>13538</v>
      </c>
      <c r="J196" s="20"/>
      <c r="K196" s="24">
        <v>0</v>
      </c>
      <c r="L196" s="20"/>
      <c r="M196" s="24">
        <v>0</v>
      </c>
      <c r="N196" s="20"/>
      <c r="O196" s="24">
        <v>0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" customFormat="1" ht="13.5" customHeight="1">
      <c r="A197" s="20" t="s">
        <v>82</v>
      </c>
      <c r="B197" s="21" t="s">
        <v>10</v>
      </c>
      <c r="C197" s="25">
        <f t="shared" si="9"/>
        <v>205973</v>
      </c>
      <c r="D197" s="20"/>
      <c r="E197" s="25">
        <v>148776</v>
      </c>
      <c r="F197" s="20"/>
      <c r="G197" s="26">
        <v>0</v>
      </c>
      <c r="H197" s="20"/>
      <c r="I197" s="25">
        <v>42197</v>
      </c>
      <c r="J197" s="20"/>
      <c r="K197" s="26">
        <v>0</v>
      </c>
      <c r="L197" s="20"/>
      <c r="M197" s="25">
        <v>15000</v>
      </c>
      <c r="N197" s="20"/>
      <c r="O197" s="26"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" customFormat="1" ht="13.5" customHeight="1">
      <c r="A198" s="20" t="s">
        <v>190</v>
      </c>
      <c r="B198" s="21" t="s">
        <v>10</v>
      </c>
      <c r="C198" s="25">
        <f t="shared" si="9"/>
        <v>1100497</v>
      </c>
      <c r="D198" s="20"/>
      <c r="E198" s="25">
        <f>SUM(E187:E197)</f>
        <v>796841</v>
      </c>
      <c r="F198" s="20"/>
      <c r="G198" s="25">
        <f>SUM(G187:G197)</f>
        <v>40987</v>
      </c>
      <c r="H198" s="20"/>
      <c r="I198" s="25">
        <f>SUM(I187:I197)</f>
        <v>234979</v>
      </c>
      <c r="J198" s="20"/>
      <c r="K198" s="25">
        <f>SUM(K187:K197)</f>
        <v>5186</v>
      </c>
      <c r="L198" s="20"/>
      <c r="M198" s="25">
        <f>SUM(M187:M197)</f>
        <v>22504</v>
      </c>
      <c r="N198" s="20"/>
      <c r="O198" s="25">
        <f>SUM(O187:O197)</f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7" customFormat="1" ht="13.5" customHeight="1">
      <c r="A199" s="20"/>
      <c r="B199" s="21" t="s">
        <v>10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7" customFormat="1" ht="13.5" customHeight="1">
      <c r="A200" s="20" t="s">
        <v>240</v>
      </c>
      <c r="B200" s="21" t="s">
        <v>10</v>
      </c>
      <c r="C200" s="20"/>
      <c r="D200" s="20"/>
      <c r="E200" s="20" t="s">
        <v>10</v>
      </c>
      <c r="F200" s="20" t="s">
        <v>10</v>
      </c>
      <c r="G200" s="20" t="s">
        <v>10</v>
      </c>
      <c r="H200" s="20" t="s">
        <v>10</v>
      </c>
      <c r="I200" s="20" t="s">
        <v>10</v>
      </c>
      <c r="J200" s="20" t="s">
        <v>10</v>
      </c>
      <c r="K200" s="20" t="s">
        <v>10</v>
      </c>
      <c r="L200" s="20" t="s">
        <v>10</v>
      </c>
      <c r="M200" s="20" t="s">
        <v>10</v>
      </c>
      <c r="N200" s="20" t="s">
        <v>10</v>
      </c>
      <c r="O200" s="20" t="s">
        <v>10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7" customFormat="1" ht="13.5" customHeight="1">
      <c r="A201" s="20" t="s">
        <v>44</v>
      </c>
      <c r="B201" s="21" t="s">
        <v>10</v>
      </c>
      <c r="C201" s="20">
        <f aca="true" t="shared" si="10" ref="C201:C209">SUM(E201:O201)</f>
        <v>5126665</v>
      </c>
      <c r="D201" s="20"/>
      <c r="E201" s="20">
        <v>3673936</v>
      </c>
      <c r="F201" s="20"/>
      <c r="G201" s="20">
        <v>9189</v>
      </c>
      <c r="H201" s="20"/>
      <c r="I201" s="20">
        <v>1048122</v>
      </c>
      <c r="J201" s="20"/>
      <c r="K201" s="20">
        <v>17925</v>
      </c>
      <c r="L201" s="20"/>
      <c r="M201" s="20">
        <v>-303563</v>
      </c>
      <c r="N201" s="20"/>
      <c r="O201" s="20">
        <v>681056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7" customFormat="1" ht="13.5" customHeight="1">
      <c r="A202" s="20" t="s">
        <v>83</v>
      </c>
      <c r="B202" s="21" t="s">
        <v>10</v>
      </c>
      <c r="C202" s="20">
        <f t="shared" si="10"/>
        <v>3976451</v>
      </c>
      <c r="D202" s="20"/>
      <c r="E202" s="20">
        <v>2711790</v>
      </c>
      <c r="F202" s="20"/>
      <c r="G202" s="20">
        <v>194965</v>
      </c>
      <c r="H202" s="20"/>
      <c r="I202" s="20">
        <v>804178</v>
      </c>
      <c r="J202" s="20"/>
      <c r="K202" s="20">
        <v>18474</v>
      </c>
      <c r="L202" s="20"/>
      <c r="M202" s="20">
        <v>222342</v>
      </c>
      <c r="N202" s="20"/>
      <c r="O202" s="20">
        <v>24702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7" customFormat="1" ht="13.5" customHeight="1">
      <c r="A203" s="20" t="s">
        <v>46</v>
      </c>
      <c r="B203" s="21" t="s">
        <v>10</v>
      </c>
      <c r="C203" s="20">
        <f t="shared" si="10"/>
        <v>1140474</v>
      </c>
      <c r="D203" s="20"/>
      <c r="E203" s="20">
        <v>832552</v>
      </c>
      <c r="F203" s="20"/>
      <c r="G203" s="24">
        <v>24561</v>
      </c>
      <c r="H203" s="20"/>
      <c r="I203" s="20">
        <v>233265</v>
      </c>
      <c r="J203" s="20"/>
      <c r="K203" s="24">
        <v>20757</v>
      </c>
      <c r="L203" s="20"/>
      <c r="M203" s="24">
        <v>13808</v>
      </c>
      <c r="N203" s="20"/>
      <c r="O203" s="24">
        <v>15531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7" customFormat="1" ht="13.5" customHeight="1">
      <c r="A204" s="20" t="s">
        <v>47</v>
      </c>
      <c r="B204" s="21" t="s">
        <v>10</v>
      </c>
      <c r="C204" s="20">
        <f t="shared" si="10"/>
        <v>1063486</v>
      </c>
      <c r="D204" s="20"/>
      <c r="E204" s="20">
        <v>790980</v>
      </c>
      <c r="F204" s="20"/>
      <c r="G204" s="20">
        <v>45518</v>
      </c>
      <c r="H204" s="20"/>
      <c r="I204" s="20">
        <v>235042</v>
      </c>
      <c r="J204" s="20"/>
      <c r="K204" s="20">
        <v>1316</v>
      </c>
      <c r="L204" s="20"/>
      <c r="M204" s="20">
        <v>-9370</v>
      </c>
      <c r="N204" s="20"/>
      <c r="O204" s="20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7" customFormat="1" ht="13.5" customHeight="1">
      <c r="A205" s="20" t="s">
        <v>84</v>
      </c>
      <c r="B205" s="21" t="s">
        <v>10</v>
      </c>
      <c r="C205" s="20">
        <f t="shared" si="10"/>
        <v>371071</v>
      </c>
      <c r="D205" s="20"/>
      <c r="E205" s="24">
        <v>281121</v>
      </c>
      <c r="F205" s="20"/>
      <c r="G205" s="24">
        <v>15934</v>
      </c>
      <c r="H205" s="20"/>
      <c r="I205" s="24">
        <v>74016</v>
      </c>
      <c r="J205" s="20"/>
      <c r="K205" s="20">
        <v>0</v>
      </c>
      <c r="L205" s="20"/>
      <c r="M205" s="20">
        <v>0</v>
      </c>
      <c r="N205" s="20"/>
      <c r="O205" s="24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7" customFormat="1" ht="13.5" customHeight="1">
      <c r="A206" s="20" t="s">
        <v>81</v>
      </c>
      <c r="B206" s="21" t="s">
        <v>10</v>
      </c>
      <c r="C206" s="20">
        <f>SUM(E206:O206)</f>
        <v>2684422</v>
      </c>
      <c r="D206" s="20"/>
      <c r="E206" s="20">
        <v>2084545</v>
      </c>
      <c r="F206" s="20"/>
      <c r="G206" s="24">
        <v>4800</v>
      </c>
      <c r="H206" s="20"/>
      <c r="I206" s="20">
        <v>590957</v>
      </c>
      <c r="J206" s="20"/>
      <c r="K206" s="24">
        <v>0</v>
      </c>
      <c r="L206" s="20"/>
      <c r="M206" s="24">
        <v>4120</v>
      </c>
      <c r="N206" s="20"/>
      <c r="O206" s="24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7" customFormat="1" ht="13.5" customHeight="1">
      <c r="A207" s="20" t="s">
        <v>343</v>
      </c>
      <c r="B207" s="21"/>
      <c r="C207" s="20">
        <f t="shared" si="10"/>
        <v>53715</v>
      </c>
      <c r="D207" s="20"/>
      <c r="E207" s="24">
        <v>41846</v>
      </c>
      <c r="F207" s="20"/>
      <c r="G207" s="24">
        <v>0</v>
      </c>
      <c r="H207" s="20"/>
      <c r="I207" s="24">
        <v>11869</v>
      </c>
      <c r="J207" s="20"/>
      <c r="K207" s="20">
        <v>0</v>
      </c>
      <c r="L207" s="20"/>
      <c r="M207" s="20">
        <v>0</v>
      </c>
      <c r="N207" s="20"/>
      <c r="O207" s="24"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7" customFormat="1" ht="13.5" customHeight="1">
      <c r="A208" s="20" t="s">
        <v>85</v>
      </c>
      <c r="B208" s="21" t="s">
        <v>10</v>
      </c>
      <c r="C208" s="25">
        <f t="shared" si="10"/>
        <v>3730411</v>
      </c>
      <c r="D208" s="20"/>
      <c r="E208" s="25">
        <v>2559722</v>
      </c>
      <c r="F208" s="20"/>
      <c r="G208" s="25">
        <v>122940</v>
      </c>
      <c r="H208" s="20"/>
      <c r="I208" s="25">
        <v>688361</v>
      </c>
      <c r="J208" s="20"/>
      <c r="K208" s="25">
        <v>11333</v>
      </c>
      <c r="L208" s="20"/>
      <c r="M208" s="25">
        <v>141020</v>
      </c>
      <c r="N208" s="20"/>
      <c r="O208" s="25">
        <v>207035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7" customFormat="1" ht="13.5" customHeight="1">
      <c r="A209" s="20" t="s">
        <v>192</v>
      </c>
      <c r="B209" s="21" t="s">
        <v>10</v>
      </c>
      <c r="C209" s="25">
        <f t="shared" si="10"/>
        <v>18146695</v>
      </c>
      <c r="D209" s="20"/>
      <c r="E209" s="25">
        <f>SUM(E201:E208)</f>
        <v>12976492</v>
      </c>
      <c r="F209" s="20"/>
      <c r="G209" s="25">
        <f>SUM(G201:G208)</f>
        <v>417907</v>
      </c>
      <c r="H209" s="20"/>
      <c r="I209" s="25">
        <f>SUM(I201:I208)</f>
        <v>3685810</v>
      </c>
      <c r="J209" s="20"/>
      <c r="K209" s="25">
        <f>SUM(K201:K208)</f>
        <v>69805</v>
      </c>
      <c r="L209" s="20"/>
      <c r="M209" s="25">
        <f>SUM(M201:M208)</f>
        <v>68357</v>
      </c>
      <c r="N209" s="20"/>
      <c r="O209" s="25">
        <f>SUM(O201:O208)</f>
        <v>928324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7" customFormat="1" ht="13.5" customHeight="1">
      <c r="A210" s="20"/>
      <c r="B210" s="21" t="s">
        <v>10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7" customFormat="1" ht="13.5" customHeight="1">
      <c r="A211" s="20" t="s">
        <v>339</v>
      </c>
      <c r="B211" s="21" t="s">
        <v>10</v>
      </c>
      <c r="C211" s="20" t="s">
        <v>10</v>
      </c>
      <c r="D211" s="20"/>
      <c r="E211" s="20" t="s">
        <v>10</v>
      </c>
      <c r="F211" s="20" t="s">
        <v>10</v>
      </c>
      <c r="G211" s="20" t="s">
        <v>10</v>
      </c>
      <c r="H211" s="20" t="s">
        <v>10</v>
      </c>
      <c r="I211" s="20" t="s">
        <v>10</v>
      </c>
      <c r="J211" s="20" t="s">
        <v>10</v>
      </c>
      <c r="K211" s="20" t="s">
        <v>10</v>
      </c>
      <c r="L211" s="20" t="s">
        <v>10</v>
      </c>
      <c r="M211" s="20" t="s">
        <v>10</v>
      </c>
      <c r="N211" s="20" t="s">
        <v>10</v>
      </c>
      <c r="O211" s="20" t="s">
        <v>10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7" customFormat="1" ht="13.5" customHeight="1">
      <c r="A212" s="20" t="s">
        <v>304</v>
      </c>
      <c r="B212" s="21"/>
      <c r="C212" s="20">
        <f>SUM(E212:O212)</f>
        <v>19555</v>
      </c>
      <c r="D212" s="20"/>
      <c r="E212" s="20">
        <v>15189</v>
      </c>
      <c r="F212" s="20"/>
      <c r="G212" s="24">
        <v>0</v>
      </c>
      <c r="H212" s="20"/>
      <c r="I212" s="20">
        <v>4308</v>
      </c>
      <c r="J212" s="20"/>
      <c r="K212" s="24">
        <v>0</v>
      </c>
      <c r="L212" s="20"/>
      <c r="M212" s="20">
        <v>58</v>
      </c>
      <c r="N212" s="20"/>
      <c r="O212" s="24"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7" customFormat="1" ht="13.5" customHeight="1">
      <c r="A213" s="20" t="s">
        <v>223</v>
      </c>
      <c r="B213" s="21" t="s">
        <v>10</v>
      </c>
      <c r="C213" s="20">
        <f>SUM(E213:O213)</f>
        <v>56812</v>
      </c>
      <c r="D213" s="20"/>
      <c r="E213" s="20">
        <v>5000</v>
      </c>
      <c r="F213" s="20"/>
      <c r="G213" s="24">
        <v>0</v>
      </c>
      <c r="H213" s="20"/>
      <c r="I213" s="20">
        <v>1418</v>
      </c>
      <c r="J213" s="20"/>
      <c r="K213" s="24">
        <v>0</v>
      </c>
      <c r="L213" s="20"/>
      <c r="M213" s="24">
        <v>43551</v>
      </c>
      <c r="N213" s="20"/>
      <c r="O213" s="24">
        <v>6843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7" customFormat="1" ht="13.5" customHeight="1">
      <c r="A214" s="20" t="s">
        <v>53</v>
      </c>
      <c r="B214" s="21"/>
      <c r="C214" s="20">
        <f>SUM(E214:O214)</f>
        <v>110</v>
      </c>
      <c r="D214" s="20"/>
      <c r="E214" s="20">
        <v>0</v>
      </c>
      <c r="F214" s="20"/>
      <c r="G214" s="24">
        <v>0</v>
      </c>
      <c r="H214" s="20"/>
      <c r="I214" s="20">
        <v>0</v>
      </c>
      <c r="J214" s="20"/>
      <c r="K214" s="24">
        <v>0</v>
      </c>
      <c r="L214" s="20"/>
      <c r="M214" s="24">
        <v>110</v>
      </c>
      <c r="N214" s="20"/>
      <c r="O214" s="24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7" customFormat="1" ht="13.5" customHeight="1">
      <c r="A215" s="20" t="s">
        <v>327</v>
      </c>
      <c r="B215" s="21"/>
      <c r="C215" s="20">
        <f>SUM(E215:O215)</f>
        <v>17871</v>
      </c>
      <c r="D215" s="20"/>
      <c r="E215" s="20">
        <v>13922</v>
      </c>
      <c r="F215" s="20"/>
      <c r="G215" s="24">
        <v>0</v>
      </c>
      <c r="H215" s="20"/>
      <c r="I215" s="20">
        <v>3949</v>
      </c>
      <c r="J215" s="20"/>
      <c r="K215" s="24">
        <v>0</v>
      </c>
      <c r="L215" s="20"/>
      <c r="M215" s="24">
        <v>0</v>
      </c>
      <c r="N215" s="20"/>
      <c r="O215" s="24">
        <v>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7" customFormat="1" ht="13.5" customHeight="1">
      <c r="A216" s="20" t="s">
        <v>340</v>
      </c>
      <c r="B216" s="21" t="s">
        <v>10</v>
      </c>
      <c r="C216" s="27">
        <f>SUM(E216+G216+I216+K216+M216+O216)</f>
        <v>94348</v>
      </c>
      <c r="D216" s="20"/>
      <c r="E216" s="27">
        <f>SUM(E212:E215)</f>
        <v>34111</v>
      </c>
      <c r="F216" s="20"/>
      <c r="G216" s="27">
        <f>SUM(G212:G215)</f>
        <v>0</v>
      </c>
      <c r="H216" s="20"/>
      <c r="I216" s="27">
        <f>SUM(I212:I215)</f>
        <v>9675</v>
      </c>
      <c r="J216" s="20"/>
      <c r="K216" s="27">
        <f>SUM(K212:K215)</f>
        <v>0</v>
      </c>
      <c r="L216" s="20"/>
      <c r="M216" s="27">
        <f>SUM(M212:M215)</f>
        <v>43719</v>
      </c>
      <c r="N216" s="20"/>
      <c r="O216" s="27">
        <f>SUM(O212:O215)</f>
        <v>6843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7" customFormat="1" ht="13.5" customHeight="1">
      <c r="A217" s="20"/>
      <c r="B217" s="21"/>
      <c r="C217" s="29"/>
      <c r="D217" s="20"/>
      <c r="E217" s="29"/>
      <c r="F217" s="20"/>
      <c r="G217" s="29"/>
      <c r="H217" s="20"/>
      <c r="I217" s="29"/>
      <c r="J217" s="20"/>
      <c r="K217" s="29"/>
      <c r="L217" s="20"/>
      <c r="M217" s="29"/>
      <c r="N217" s="20"/>
      <c r="O217" s="29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7" customFormat="1" ht="13.5" customHeight="1">
      <c r="A218" s="20" t="s">
        <v>225</v>
      </c>
      <c r="B218" s="21" t="s">
        <v>10</v>
      </c>
      <c r="C218" s="25">
        <f>SUM(E218:O218)</f>
        <v>2559720</v>
      </c>
      <c r="D218" s="20"/>
      <c r="E218" s="25">
        <v>1285952</v>
      </c>
      <c r="F218" s="20"/>
      <c r="G218" s="25">
        <v>28157</v>
      </c>
      <c r="H218" s="20"/>
      <c r="I218" s="25">
        <v>421436</v>
      </c>
      <c r="J218" s="20"/>
      <c r="K218" s="25">
        <v>28014</v>
      </c>
      <c r="L218" s="20"/>
      <c r="M218" s="25">
        <v>731807</v>
      </c>
      <c r="N218" s="20"/>
      <c r="O218" s="25">
        <v>64354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7" customFormat="1" ht="13.5" customHeight="1">
      <c r="A219" s="20"/>
      <c r="B219" s="21"/>
      <c r="C219" s="29"/>
      <c r="D219" s="20"/>
      <c r="E219" s="29"/>
      <c r="F219" s="20"/>
      <c r="G219" s="29"/>
      <c r="H219" s="20"/>
      <c r="I219" s="29"/>
      <c r="J219" s="20"/>
      <c r="K219" s="29"/>
      <c r="L219" s="20"/>
      <c r="M219" s="29"/>
      <c r="N219" s="20"/>
      <c r="O219" s="29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7" customFormat="1" ht="13.5" customHeight="1">
      <c r="A220" s="20" t="s">
        <v>344</v>
      </c>
      <c r="B220" s="21"/>
      <c r="C220" s="25">
        <f>SUM(E220:O220)</f>
        <v>5</v>
      </c>
      <c r="D220" s="20"/>
      <c r="E220" s="25">
        <v>0</v>
      </c>
      <c r="F220" s="20"/>
      <c r="G220" s="25">
        <v>0</v>
      </c>
      <c r="H220" s="20"/>
      <c r="I220" s="25">
        <v>0</v>
      </c>
      <c r="J220" s="20"/>
      <c r="K220" s="25">
        <v>0</v>
      </c>
      <c r="L220" s="20"/>
      <c r="M220" s="25">
        <v>5</v>
      </c>
      <c r="N220" s="20"/>
      <c r="O220" s="25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7" customFormat="1" ht="13.5" customHeight="1">
      <c r="A221" s="20"/>
      <c r="B221" s="21"/>
      <c r="C221" s="29"/>
      <c r="D221" s="20"/>
      <c r="E221" s="29"/>
      <c r="F221" s="20"/>
      <c r="G221" s="29"/>
      <c r="H221" s="20"/>
      <c r="I221" s="29"/>
      <c r="J221" s="20"/>
      <c r="K221" s="29"/>
      <c r="L221" s="20"/>
      <c r="M221" s="29"/>
      <c r="N221" s="20"/>
      <c r="O221" s="29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7" customFormat="1" ht="13.5" customHeight="1">
      <c r="A222" s="20" t="s">
        <v>221</v>
      </c>
      <c r="B222" s="21"/>
      <c r="C222" s="25">
        <f>SUM(E222:O222)</f>
        <v>7841190</v>
      </c>
      <c r="D222" s="20"/>
      <c r="E222" s="31">
        <v>4956896</v>
      </c>
      <c r="F222" s="20"/>
      <c r="G222" s="25">
        <v>168416</v>
      </c>
      <c r="H222" s="20"/>
      <c r="I222" s="25">
        <v>1400765</v>
      </c>
      <c r="J222" s="20"/>
      <c r="K222" s="25">
        <v>178006</v>
      </c>
      <c r="L222" s="20"/>
      <c r="M222" s="25">
        <v>890994</v>
      </c>
      <c r="N222" s="20"/>
      <c r="O222" s="25">
        <v>246113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7" customFormat="1" ht="13.5" customHeight="1">
      <c r="A223" s="20"/>
      <c r="B223" s="21"/>
      <c r="C223" s="29"/>
      <c r="D223" s="20"/>
      <c r="E223" s="29"/>
      <c r="F223" s="20"/>
      <c r="G223" s="29"/>
      <c r="H223" s="20"/>
      <c r="I223" s="29"/>
      <c r="J223" s="20"/>
      <c r="K223" s="29"/>
      <c r="L223" s="20"/>
      <c r="M223" s="29"/>
      <c r="N223" s="20"/>
      <c r="O223" s="29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7" customFormat="1" ht="13.5" customHeight="1">
      <c r="A224" s="20" t="s">
        <v>87</v>
      </c>
      <c r="B224" s="21"/>
      <c r="C224" s="25">
        <f>SUM(E224:O224)</f>
        <v>1194194</v>
      </c>
      <c r="D224" s="20"/>
      <c r="E224" s="25">
        <v>824612</v>
      </c>
      <c r="F224" s="20"/>
      <c r="G224" s="25">
        <v>57898</v>
      </c>
      <c r="H224" s="20"/>
      <c r="I224" s="25">
        <v>265697</v>
      </c>
      <c r="J224" s="20"/>
      <c r="K224" s="25">
        <v>11915</v>
      </c>
      <c r="L224" s="20"/>
      <c r="M224" s="25">
        <v>34072</v>
      </c>
      <c r="N224" s="20"/>
      <c r="O224" s="25"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7" customFormat="1" ht="13.5" customHeight="1">
      <c r="A225" s="20"/>
      <c r="B225" s="21" t="s">
        <v>10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7" customFormat="1" ht="13.5" customHeight="1">
      <c r="A226" s="20" t="s">
        <v>241</v>
      </c>
      <c r="B226" s="21" t="s">
        <v>10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7" customFormat="1" ht="13.5" customHeight="1">
      <c r="A227" s="20" t="s">
        <v>306</v>
      </c>
      <c r="B227" s="21" t="s">
        <v>10</v>
      </c>
      <c r="C227" s="20">
        <f aca="true" t="shared" si="11" ref="C227:C235">SUM(E227:O227)</f>
        <v>25858</v>
      </c>
      <c r="D227" s="20"/>
      <c r="E227" s="20">
        <v>0</v>
      </c>
      <c r="F227" s="20"/>
      <c r="G227" s="20">
        <v>3000</v>
      </c>
      <c r="H227" s="20"/>
      <c r="I227" s="20">
        <v>0</v>
      </c>
      <c r="J227" s="20"/>
      <c r="K227" s="20">
        <v>0</v>
      </c>
      <c r="L227" s="20"/>
      <c r="M227" s="20">
        <v>22858</v>
      </c>
      <c r="N227" s="20"/>
      <c r="O227" s="20"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7" customFormat="1" ht="13.5" customHeight="1">
      <c r="A228" s="20" t="s">
        <v>307</v>
      </c>
      <c r="B228" s="21" t="s">
        <v>10</v>
      </c>
      <c r="C228" s="20">
        <f t="shared" si="11"/>
        <v>19872</v>
      </c>
      <c r="D228" s="20"/>
      <c r="E228" s="20">
        <v>0</v>
      </c>
      <c r="F228" s="20"/>
      <c r="G228" s="20">
        <v>0</v>
      </c>
      <c r="H228" s="20"/>
      <c r="I228" s="20">
        <v>0</v>
      </c>
      <c r="J228" s="20"/>
      <c r="K228" s="20">
        <v>0</v>
      </c>
      <c r="L228" s="20"/>
      <c r="M228" s="20">
        <v>19872</v>
      </c>
      <c r="N228" s="20"/>
      <c r="O228" s="20"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7" customFormat="1" ht="13.5" customHeight="1">
      <c r="A229" s="20" t="s">
        <v>308</v>
      </c>
      <c r="B229" s="21" t="s">
        <v>10</v>
      </c>
      <c r="C229" s="20">
        <f t="shared" si="11"/>
        <v>442922</v>
      </c>
      <c r="D229" s="20"/>
      <c r="E229" s="20">
        <v>138766</v>
      </c>
      <c r="F229" s="20"/>
      <c r="G229" s="20">
        <v>118540</v>
      </c>
      <c r="H229" s="20"/>
      <c r="I229" s="20">
        <v>67506</v>
      </c>
      <c r="J229" s="20"/>
      <c r="K229" s="20">
        <v>1957</v>
      </c>
      <c r="L229" s="20"/>
      <c r="M229" s="20">
        <v>111150</v>
      </c>
      <c r="N229" s="20"/>
      <c r="O229" s="20">
        <v>5003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7" customFormat="1" ht="13.5" customHeight="1">
      <c r="A230" s="20" t="s">
        <v>313</v>
      </c>
      <c r="B230" s="21"/>
      <c r="C230" s="20">
        <f t="shared" si="11"/>
        <v>798761</v>
      </c>
      <c r="D230" s="20"/>
      <c r="E230" s="20">
        <v>553463</v>
      </c>
      <c r="F230" s="20"/>
      <c r="G230" s="20">
        <v>37825</v>
      </c>
      <c r="H230" s="20"/>
      <c r="I230" s="20">
        <v>161647</v>
      </c>
      <c r="J230" s="20"/>
      <c r="K230" s="20">
        <v>2656</v>
      </c>
      <c r="L230" s="20"/>
      <c r="M230" s="20">
        <v>35368</v>
      </c>
      <c r="N230" s="20"/>
      <c r="O230" s="20">
        <v>7802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7" customFormat="1" ht="13.5" customHeight="1">
      <c r="A231" s="20" t="s">
        <v>345</v>
      </c>
      <c r="B231" s="21" t="s">
        <v>10</v>
      </c>
      <c r="C231" s="20">
        <f t="shared" si="11"/>
        <v>194558</v>
      </c>
      <c r="D231" s="20"/>
      <c r="E231" s="20">
        <v>136503</v>
      </c>
      <c r="F231" s="20"/>
      <c r="G231" s="20">
        <v>8303</v>
      </c>
      <c r="H231" s="20"/>
      <c r="I231" s="20">
        <v>41943</v>
      </c>
      <c r="J231" s="20"/>
      <c r="K231" s="24">
        <v>824</v>
      </c>
      <c r="L231" s="20"/>
      <c r="M231" s="20">
        <v>6985</v>
      </c>
      <c r="N231" s="20"/>
      <c r="O231" s="24"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7" customFormat="1" ht="13.5" customHeight="1">
      <c r="A232" s="20" t="s">
        <v>346</v>
      </c>
      <c r="B232" s="21" t="s">
        <v>10</v>
      </c>
      <c r="C232" s="20">
        <f t="shared" si="11"/>
        <v>2896806</v>
      </c>
      <c r="D232" s="20"/>
      <c r="E232" s="20">
        <v>2108819</v>
      </c>
      <c r="F232" s="20"/>
      <c r="G232" s="24">
        <v>1137</v>
      </c>
      <c r="H232" s="20"/>
      <c r="I232" s="20">
        <v>578032</v>
      </c>
      <c r="J232" s="20"/>
      <c r="K232" s="24">
        <v>24526</v>
      </c>
      <c r="L232" s="20"/>
      <c r="M232" s="20">
        <v>139731</v>
      </c>
      <c r="N232" s="20"/>
      <c r="O232" s="24">
        <v>44561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7" customFormat="1" ht="13.5" customHeight="1">
      <c r="A233" s="20" t="s">
        <v>347</v>
      </c>
      <c r="B233" s="21" t="s">
        <v>10</v>
      </c>
      <c r="C233" s="20">
        <f t="shared" si="11"/>
        <v>28368</v>
      </c>
      <c r="D233" s="20"/>
      <c r="E233" s="20">
        <v>0</v>
      </c>
      <c r="F233" s="20"/>
      <c r="G233" s="20">
        <v>0</v>
      </c>
      <c r="H233" s="20"/>
      <c r="I233" s="20">
        <v>19805</v>
      </c>
      <c r="J233" s="20"/>
      <c r="K233" s="24">
        <v>0</v>
      </c>
      <c r="L233" s="20"/>
      <c r="M233" s="20">
        <v>8563</v>
      </c>
      <c r="N233" s="20"/>
      <c r="O233" s="24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7" customFormat="1" ht="13.5" customHeight="1">
      <c r="A234" s="20" t="s">
        <v>348</v>
      </c>
      <c r="B234" s="21" t="s">
        <v>10</v>
      </c>
      <c r="C234" s="25">
        <f t="shared" si="11"/>
        <v>21892</v>
      </c>
      <c r="D234" s="20"/>
      <c r="E234" s="25">
        <v>0</v>
      </c>
      <c r="F234" s="20"/>
      <c r="G234" s="25">
        <v>3766</v>
      </c>
      <c r="H234" s="20"/>
      <c r="I234" s="25">
        <v>0</v>
      </c>
      <c r="J234" s="20"/>
      <c r="K234" s="25">
        <v>0</v>
      </c>
      <c r="L234" s="20"/>
      <c r="M234" s="25">
        <v>18126</v>
      </c>
      <c r="N234" s="20"/>
      <c r="O234" s="25">
        <v>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7" customFormat="1" ht="13.5" customHeight="1">
      <c r="A235" s="20" t="s">
        <v>349</v>
      </c>
      <c r="B235" s="21" t="s">
        <v>10</v>
      </c>
      <c r="C235" s="25">
        <f t="shared" si="11"/>
        <v>4429037</v>
      </c>
      <c r="D235" s="20"/>
      <c r="E235" s="25">
        <f>SUM(E227:E234)</f>
        <v>2937551</v>
      </c>
      <c r="F235" s="20"/>
      <c r="G235" s="25">
        <f>SUM(G227:G234)</f>
        <v>172571</v>
      </c>
      <c r="H235" s="20"/>
      <c r="I235" s="25">
        <f>SUM(I227:I234)</f>
        <v>868933</v>
      </c>
      <c r="J235" s="20"/>
      <c r="K235" s="25">
        <f>SUM(K227:K234)</f>
        <v>29963</v>
      </c>
      <c r="L235" s="20"/>
      <c r="M235" s="25">
        <f>SUM(M227:M234)</f>
        <v>362653</v>
      </c>
      <c r="N235" s="20"/>
      <c r="O235" s="25">
        <f>SUM(O227:O234)</f>
        <v>57366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7" customFormat="1" ht="13.5" customHeight="1">
      <c r="A236" s="20"/>
      <c r="B236" s="21"/>
      <c r="C236" s="29"/>
      <c r="D236" s="20"/>
      <c r="E236" s="29"/>
      <c r="F236" s="20"/>
      <c r="G236" s="29"/>
      <c r="H236" s="20"/>
      <c r="I236" s="29"/>
      <c r="J236" s="20"/>
      <c r="K236" s="29"/>
      <c r="L236" s="20"/>
      <c r="M236" s="29"/>
      <c r="N236" s="20"/>
      <c r="O236" s="29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7" customFormat="1" ht="13.5" customHeight="1">
      <c r="A237" s="20" t="s">
        <v>243</v>
      </c>
      <c r="B237" s="21"/>
      <c r="C237" s="29"/>
      <c r="D237" s="20"/>
      <c r="E237" s="34"/>
      <c r="F237" s="20"/>
      <c r="G237" s="29"/>
      <c r="H237" s="20"/>
      <c r="I237" s="29"/>
      <c r="J237" s="20"/>
      <c r="K237" s="29"/>
      <c r="L237" s="20"/>
      <c r="M237" s="29"/>
      <c r="N237" s="20"/>
      <c r="O237" s="29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7" customFormat="1" ht="13.5" customHeight="1">
      <c r="A238" s="20" t="s">
        <v>365</v>
      </c>
      <c r="B238" s="21"/>
      <c r="C238" s="25">
        <f>SUM(E238:O238)</f>
        <v>43319</v>
      </c>
      <c r="D238" s="34"/>
      <c r="E238" s="35">
        <v>33747</v>
      </c>
      <c r="F238" s="20"/>
      <c r="G238" s="31">
        <v>0</v>
      </c>
      <c r="H238" s="20"/>
      <c r="I238" s="31">
        <v>9572</v>
      </c>
      <c r="J238" s="20"/>
      <c r="K238" s="31">
        <v>0</v>
      </c>
      <c r="L238" s="20"/>
      <c r="M238" s="31">
        <v>0</v>
      </c>
      <c r="N238" s="20"/>
      <c r="O238" s="31">
        <v>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7" customFormat="1" ht="13.5" customHeight="1">
      <c r="A239" s="20"/>
      <c r="B239" s="21" t="s">
        <v>10</v>
      </c>
      <c r="C239" s="47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7" customFormat="1" ht="13.5" customHeight="1">
      <c r="A240" s="20" t="s">
        <v>244</v>
      </c>
      <c r="B240" s="21" t="s">
        <v>10</v>
      </c>
      <c r="C240" s="20" t="s">
        <v>10</v>
      </c>
      <c r="D240" s="20"/>
      <c r="E240" s="20"/>
      <c r="F240" s="20" t="s">
        <v>10</v>
      </c>
      <c r="G240" s="20" t="s">
        <v>10</v>
      </c>
      <c r="H240" s="20" t="s">
        <v>10</v>
      </c>
      <c r="I240" s="20" t="s">
        <v>10</v>
      </c>
      <c r="J240" s="20" t="s">
        <v>10</v>
      </c>
      <c r="K240" s="20" t="s">
        <v>10</v>
      </c>
      <c r="L240" s="20" t="s">
        <v>10</v>
      </c>
      <c r="M240" s="20" t="s">
        <v>10</v>
      </c>
      <c r="N240" s="20" t="s">
        <v>10</v>
      </c>
      <c r="O240" s="20" t="s">
        <v>10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7" customFormat="1" ht="13.5" customHeight="1">
      <c r="A241" s="34" t="s">
        <v>328</v>
      </c>
      <c r="B241" s="21"/>
      <c r="C241" s="20">
        <f>SUM(E241:O241)</f>
        <v>48000</v>
      </c>
      <c r="D241" s="20"/>
      <c r="E241" s="20">
        <v>0</v>
      </c>
      <c r="F241" s="20"/>
      <c r="G241" s="20">
        <v>0</v>
      </c>
      <c r="H241" s="20"/>
      <c r="I241" s="20">
        <v>0</v>
      </c>
      <c r="J241" s="20"/>
      <c r="K241" s="20">
        <v>0</v>
      </c>
      <c r="L241" s="20"/>
      <c r="M241" s="20">
        <v>48000</v>
      </c>
      <c r="N241" s="20"/>
      <c r="O241" s="20">
        <v>0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7" customFormat="1" ht="13.5" customHeight="1">
      <c r="A242" s="20" t="s">
        <v>62</v>
      </c>
      <c r="B242" s="21" t="s">
        <v>10</v>
      </c>
      <c r="C242" s="20">
        <f>SUM(E242:O242)</f>
        <v>1282239</v>
      </c>
      <c r="D242" s="20"/>
      <c r="E242" s="20">
        <v>999687</v>
      </c>
      <c r="F242" s="20"/>
      <c r="G242" s="24">
        <v>0</v>
      </c>
      <c r="H242" s="20"/>
      <c r="I242" s="20">
        <v>282433</v>
      </c>
      <c r="J242" s="20"/>
      <c r="K242" s="24">
        <v>0</v>
      </c>
      <c r="L242" s="20"/>
      <c r="M242" s="24">
        <v>119</v>
      </c>
      <c r="N242" s="20"/>
      <c r="O242" s="24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7" customFormat="1" ht="13.5" customHeight="1">
      <c r="A243" s="20" t="s">
        <v>88</v>
      </c>
      <c r="B243" s="21" t="s">
        <v>10</v>
      </c>
      <c r="C243" s="20">
        <f>SUM(E243:O243)</f>
        <v>1366315</v>
      </c>
      <c r="D243" s="20"/>
      <c r="E243" s="20">
        <v>1050475</v>
      </c>
      <c r="F243" s="20"/>
      <c r="G243" s="24">
        <v>0</v>
      </c>
      <c r="H243" s="20"/>
      <c r="I243" s="20">
        <v>299585</v>
      </c>
      <c r="J243" s="20"/>
      <c r="K243" s="20">
        <v>0</v>
      </c>
      <c r="L243" s="20"/>
      <c r="M243" s="20">
        <v>3649</v>
      </c>
      <c r="N243" s="20"/>
      <c r="O243" s="20">
        <v>12606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7" customFormat="1" ht="13.5" customHeight="1">
      <c r="A244" s="20" t="s">
        <v>319</v>
      </c>
      <c r="B244" s="21" t="s">
        <v>10</v>
      </c>
      <c r="C244" s="20">
        <f>SUM(E244:O244)</f>
        <v>659416</v>
      </c>
      <c r="D244" s="20"/>
      <c r="E244" s="20">
        <v>513539</v>
      </c>
      <c r="F244" s="20"/>
      <c r="G244" s="20">
        <v>0</v>
      </c>
      <c r="H244" s="20"/>
      <c r="I244" s="20">
        <v>145655</v>
      </c>
      <c r="J244" s="20"/>
      <c r="K244" s="24">
        <v>0</v>
      </c>
      <c r="L244" s="20"/>
      <c r="M244" s="24">
        <v>222</v>
      </c>
      <c r="N244" s="20"/>
      <c r="O244" s="20">
        <v>0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7" customFormat="1" ht="13.5" customHeight="1">
      <c r="A245" s="20" t="s">
        <v>320</v>
      </c>
      <c r="B245" s="21" t="s">
        <v>10</v>
      </c>
      <c r="C245" s="20">
        <f aca="true" t="shared" si="12" ref="C245:C254">SUM(E245:O245)</f>
        <v>1774715</v>
      </c>
      <c r="D245" s="20"/>
      <c r="E245" s="24">
        <v>1361348</v>
      </c>
      <c r="F245" s="20"/>
      <c r="G245" s="24">
        <v>8070</v>
      </c>
      <c r="H245" s="20"/>
      <c r="I245" s="24">
        <v>380149</v>
      </c>
      <c r="J245" s="20"/>
      <c r="K245" s="24">
        <v>0</v>
      </c>
      <c r="L245" s="20"/>
      <c r="M245" s="24">
        <v>148</v>
      </c>
      <c r="N245" s="20"/>
      <c r="O245" s="24">
        <v>25000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7" customFormat="1" ht="13.5" customHeight="1">
      <c r="A246" s="20" t="s">
        <v>273</v>
      </c>
      <c r="B246" s="21"/>
      <c r="C246" s="20">
        <f t="shared" si="12"/>
        <v>23749</v>
      </c>
      <c r="D246" s="20"/>
      <c r="E246" s="24">
        <v>0</v>
      </c>
      <c r="F246" s="20"/>
      <c r="G246" s="24">
        <v>-31</v>
      </c>
      <c r="H246" s="20"/>
      <c r="I246" s="24">
        <v>-37</v>
      </c>
      <c r="J246" s="20"/>
      <c r="K246" s="24">
        <v>95</v>
      </c>
      <c r="L246" s="20"/>
      <c r="M246" s="24">
        <v>23722</v>
      </c>
      <c r="N246" s="20"/>
      <c r="O246" s="24">
        <v>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7" customFormat="1" ht="13.5" customHeight="1">
      <c r="A247" s="20" t="s">
        <v>89</v>
      </c>
      <c r="B247" s="21" t="s">
        <v>10</v>
      </c>
      <c r="C247" s="20">
        <f t="shared" si="12"/>
        <v>259927</v>
      </c>
      <c r="D247" s="20"/>
      <c r="E247" s="20">
        <v>121666</v>
      </c>
      <c r="F247" s="20"/>
      <c r="G247" s="24">
        <v>32944</v>
      </c>
      <c r="H247" s="20"/>
      <c r="I247" s="20">
        <v>19733</v>
      </c>
      <c r="J247" s="20"/>
      <c r="K247" s="24">
        <v>773</v>
      </c>
      <c r="L247" s="20"/>
      <c r="M247" s="24">
        <v>76037</v>
      </c>
      <c r="N247" s="20"/>
      <c r="O247" s="24">
        <v>8774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7" customFormat="1" ht="13.5" customHeight="1">
      <c r="A248" s="20" t="s">
        <v>25</v>
      </c>
      <c r="B248" s="21" t="s">
        <v>10</v>
      </c>
      <c r="C248" s="20">
        <f t="shared" si="12"/>
        <v>475986</v>
      </c>
      <c r="D248" s="20"/>
      <c r="E248" s="24">
        <v>322352</v>
      </c>
      <c r="F248" s="20"/>
      <c r="G248" s="24">
        <v>10881</v>
      </c>
      <c r="H248" s="20"/>
      <c r="I248" s="20">
        <v>82465</v>
      </c>
      <c r="J248" s="20"/>
      <c r="K248" s="24">
        <v>128</v>
      </c>
      <c r="L248" s="20"/>
      <c r="M248" s="24">
        <v>45681</v>
      </c>
      <c r="N248" s="20"/>
      <c r="O248" s="24">
        <v>14479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7" customFormat="1" ht="13.5" customHeight="1">
      <c r="A249" s="20" t="s">
        <v>292</v>
      </c>
      <c r="B249" s="21"/>
      <c r="C249" s="20">
        <f t="shared" si="12"/>
        <v>15780</v>
      </c>
      <c r="D249" s="20"/>
      <c r="E249" s="24">
        <v>0</v>
      </c>
      <c r="F249" s="20"/>
      <c r="G249" s="24">
        <v>0</v>
      </c>
      <c r="H249" s="20"/>
      <c r="I249" s="20">
        <v>15694</v>
      </c>
      <c r="J249" s="20"/>
      <c r="K249" s="24">
        <v>0</v>
      </c>
      <c r="L249" s="20"/>
      <c r="M249" s="24">
        <v>86</v>
      </c>
      <c r="N249" s="20"/>
      <c r="O249" s="24">
        <v>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7" customFormat="1" ht="13.5" customHeight="1">
      <c r="A250" s="20" t="s">
        <v>64</v>
      </c>
      <c r="B250" s="21" t="s">
        <v>10</v>
      </c>
      <c r="C250" s="20">
        <f t="shared" si="12"/>
        <v>1553077</v>
      </c>
      <c r="D250" s="20"/>
      <c r="E250" s="20">
        <v>1189322</v>
      </c>
      <c r="F250" s="20"/>
      <c r="G250" s="24">
        <v>0</v>
      </c>
      <c r="H250" s="20"/>
      <c r="I250" s="20">
        <v>344137</v>
      </c>
      <c r="J250" s="20"/>
      <c r="K250" s="24">
        <v>0</v>
      </c>
      <c r="L250" s="20"/>
      <c r="M250" s="20">
        <v>646</v>
      </c>
      <c r="N250" s="20"/>
      <c r="O250" s="20">
        <v>18972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7" customFormat="1" ht="13.5" customHeight="1">
      <c r="A251" s="20" t="s">
        <v>65</v>
      </c>
      <c r="B251" s="21" t="s">
        <v>10</v>
      </c>
      <c r="C251" s="20">
        <f t="shared" si="12"/>
        <v>726340</v>
      </c>
      <c r="D251" s="20"/>
      <c r="E251" s="24">
        <v>580176</v>
      </c>
      <c r="F251" s="20"/>
      <c r="G251" s="20">
        <v>7706</v>
      </c>
      <c r="H251" s="20"/>
      <c r="I251" s="20">
        <v>138349</v>
      </c>
      <c r="J251" s="20"/>
      <c r="K251" s="24">
        <v>732</v>
      </c>
      <c r="L251" s="20"/>
      <c r="M251" s="24">
        <v>-623</v>
      </c>
      <c r="N251" s="20"/>
      <c r="O251" s="24"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7" customFormat="1" ht="13.5" customHeight="1">
      <c r="A252" s="20" t="s">
        <v>276</v>
      </c>
      <c r="B252" s="21" t="s">
        <v>10</v>
      </c>
      <c r="C252" s="20">
        <f t="shared" si="12"/>
        <v>39881</v>
      </c>
      <c r="D252" s="20"/>
      <c r="E252" s="24">
        <v>16992</v>
      </c>
      <c r="F252" s="20"/>
      <c r="G252" s="20">
        <v>0</v>
      </c>
      <c r="H252" s="20"/>
      <c r="I252" s="24">
        <v>5331</v>
      </c>
      <c r="J252" s="20"/>
      <c r="K252" s="24">
        <v>747</v>
      </c>
      <c r="L252" s="20"/>
      <c r="M252" s="20">
        <v>13527</v>
      </c>
      <c r="N252" s="20"/>
      <c r="O252" s="20">
        <v>3284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7" customFormat="1" ht="13.5" customHeight="1">
      <c r="A253" s="20" t="s">
        <v>90</v>
      </c>
      <c r="B253" s="21" t="s">
        <v>10</v>
      </c>
      <c r="C253" s="25">
        <f>SUM(E253:O253)</f>
        <v>46078</v>
      </c>
      <c r="D253" s="20"/>
      <c r="E253" s="25">
        <v>13368</v>
      </c>
      <c r="F253" s="20"/>
      <c r="G253" s="25">
        <v>11265</v>
      </c>
      <c r="H253" s="20"/>
      <c r="I253" s="25">
        <v>3792</v>
      </c>
      <c r="J253" s="20"/>
      <c r="K253" s="26">
        <v>8367</v>
      </c>
      <c r="L253" s="20"/>
      <c r="M253" s="26">
        <v>9286</v>
      </c>
      <c r="N253" s="20"/>
      <c r="O253" s="26"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7" customFormat="1" ht="13.5" customHeight="1">
      <c r="A254" s="20" t="s">
        <v>185</v>
      </c>
      <c r="B254" s="21" t="s">
        <v>10</v>
      </c>
      <c r="C254" s="25">
        <f t="shared" si="12"/>
        <v>8271503</v>
      </c>
      <c r="D254" s="20"/>
      <c r="E254" s="25">
        <f>SUM(E241:E253)</f>
        <v>6168925</v>
      </c>
      <c r="F254" s="20"/>
      <c r="G254" s="25">
        <f>SUM(G241:G253)</f>
        <v>70835</v>
      </c>
      <c r="H254" s="20"/>
      <c r="I254" s="25">
        <f>SUM(I241:I253)</f>
        <v>1717286</v>
      </c>
      <c r="J254" s="20"/>
      <c r="K254" s="25">
        <f>SUM(K241:K253)</f>
        <v>10842</v>
      </c>
      <c r="L254" s="20"/>
      <c r="M254" s="25">
        <f>SUM(M241:M253)</f>
        <v>220500</v>
      </c>
      <c r="N254" s="20"/>
      <c r="O254" s="25">
        <f>SUM(O241:O253)</f>
        <v>83115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7" customFormat="1" ht="13.5" customHeight="1">
      <c r="A255" s="20"/>
      <c r="B255" s="21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7" customFormat="1" ht="13.5" customHeight="1">
      <c r="A256" s="20" t="s">
        <v>293</v>
      </c>
      <c r="B256" s="21" t="s">
        <v>10</v>
      </c>
      <c r="C256" s="25">
        <f>SUM(E256:O256)</f>
        <v>6476</v>
      </c>
      <c r="D256" s="20"/>
      <c r="E256" s="25">
        <v>5045</v>
      </c>
      <c r="F256" s="20"/>
      <c r="G256" s="25">
        <v>0</v>
      </c>
      <c r="H256" s="20"/>
      <c r="I256" s="25">
        <v>1431</v>
      </c>
      <c r="J256" s="20"/>
      <c r="K256" s="25">
        <v>0</v>
      </c>
      <c r="L256" s="20"/>
      <c r="M256" s="25">
        <v>0</v>
      </c>
      <c r="N256" s="20"/>
      <c r="O256" s="25">
        <v>0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7" customFormat="1" ht="13.5" customHeight="1">
      <c r="A257" s="20"/>
      <c r="B257" s="21" t="s">
        <v>10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7" customFormat="1" ht="13.5" customHeight="1">
      <c r="A258" s="20" t="s">
        <v>350</v>
      </c>
      <c r="B258" s="21"/>
      <c r="C258" s="25">
        <f>SUM(E258:O258)</f>
        <v>-23</v>
      </c>
      <c r="D258" s="20"/>
      <c r="E258" s="25">
        <v>0</v>
      </c>
      <c r="F258" s="20"/>
      <c r="G258" s="25">
        <v>-60</v>
      </c>
      <c r="H258" s="20"/>
      <c r="I258" s="25">
        <v>0</v>
      </c>
      <c r="J258" s="20"/>
      <c r="K258" s="25">
        <v>0</v>
      </c>
      <c r="L258" s="20"/>
      <c r="M258" s="25">
        <v>37</v>
      </c>
      <c r="N258" s="20"/>
      <c r="O258" s="25">
        <v>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7" customFormat="1" ht="13.5" customHeight="1">
      <c r="A259" s="20"/>
      <c r="B259" s="21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7" customFormat="1" ht="13.5" customHeight="1">
      <c r="A260" s="20" t="s">
        <v>91</v>
      </c>
      <c r="B260" s="21" t="s">
        <v>10</v>
      </c>
      <c r="C260" s="25">
        <f>SUM(E260:O260)</f>
        <v>1270815</v>
      </c>
      <c r="D260" s="20"/>
      <c r="E260" s="25">
        <v>879045</v>
      </c>
      <c r="F260" s="20"/>
      <c r="G260" s="25">
        <v>73603</v>
      </c>
      <c r="H260" s="20"/>
      <c r="I260" s="25">
        <v>270246</v>
      </c>
      <c r="J260" s="20"/>
      <c r="K260" s="26">
        <v>7330</v>
      </c>
      <c r="L260" s="20"/>
      <c r="M260" s="26">
        <v>40591</v>
      </c>
      <c r="N260" s="20"/>
      <c r="O260" s="26">
        <v>0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7" customFormat="1" ht="13.5" customHeight="1">
      <c r="A261" s="20"/>
      <c r="B261" s="21" t="s">
        <v>10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7" customFormat="1" ht="13.5" customHeight="1">
      <c r="A262" s="20" t="s">
        <v>294</v>
      </c>
      <c r="B262" s="21" t="s">
        <v>10</v>
      </c>
      <c r="C262" s="25">
        <f>SUM(E262:O262)</f>
        <v>2183132</v>
      </c>
      <c r="D262" s="20"/>
      <c r="E262" s="26">
        <v>1260538</v>
      </c>
      <c r="F262" s="20"/>
      <c r="G262" s="25">
        <v>271894</v>
      </c>
      <c r="H262" s="20"/>
      <c r="I262" s="26">
        <v>479815</v>
      </c>
      <c r="J262" s="20"/>
      <c r="K262" s="26">
        <v>13855</v>
      </c>
      <c r="L262" s="20"/>
      <c r="M262" s="26">
        <v>116260</v>
      </c>
      <c r="N262" s="20"/>
      <c r="O262" s="26">
        <v>40770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7" customFormat="1" ht="13.5" customHeight="1">
      <c r="A263" s="20"/>
      <c r="B263" s="21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7" customFormat="1" ht="13.5" customHeight="1">
      <c r="A264" s="20" t="s">
        <v>309</v>
      </c>
      <c r="B264" s="21" t="s">
        <v>10</v>
      </c>
      <c r="C264" s="25">
        <f>SUM(E264:O264)</f>
        <v>22935</v>
      </c>
      <c r="D264" s="20"/>
      <c r="E264" s="25">
        <v>17867</v>
      </c>
      <c r="F264" s="20"/>
      <c r="G264" s="26">
        <v>0</v>
      </c>
      <c r="H264" s="20"/>
      <c r="I264" s="25">
        <v>5068</v>
      </c>
      <c r="J264" s="20"/>
      <c r="K264" s="26">
        <v>0</v>
      </c>
      <c r="L264" s="20"/>
      <c r="M264" s="26">
        <v>0</v>
      </c>
      <c r="N264" s="20"/>
      <c r="O264" s="26">
        <v>0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7" customFormat="1" ht="13.5" customHeight="1">
      <c r="A265" s="20"/>
      <c r="B265" s="21"/>
      <c r="C265" s="29"/>
      <c r="D265" s="20"/>
      <c r="E265" s="29"/>
      <c r="F265" s="20"/>
      <c r="G265" s="33"/>
      <c r="H265" s="20"/>
      <c r="I265" s="29"/>
      <c r="J265" s="20"/>
      <c r="K265" s="33"/>
      <c r="L265" s="20"/>
      <c r="M265" s="33"/>
      <c r="N265" s="20"/>
      <c r="O265" s="33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7" customFormat="1" ht="13.5" customHeight="1">
      <c r="A266" s="20" t="s">
        <v>321</v>
      </c>
      <c r="B266" s="21" t="s">
        <v>10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7" customFormat="1" ht="13.5" customHeight="1">
      <c r="A267" s="20" t="s">
        <v>351</v>
      </c>
      <c r="B267" s="21"/>
      <c r="C267" s="29">
        <f>SUM(E267:O267)</f>
        <v>38509</v>
      </c>
      <c r="D267" s="20"/>
      <c r="E267" s="29">
        <v>30000</v>
      </c>
      <c r="F267" s="20"/>
      <c r="G267" s="29">
        <v>0</v>
      </c>
      <c r="H267" s="20"/>
      <c r="I267" s="29">
        <v>8509</v>
      </c>
      <c r="J267" s="20"/>
      <c r="K267" s="29">
        <v>0</v>
      </c>
      <c r="L267" s="20"/>
      <c r="M267" s="29">
        <v>0</v>
      </c>
      <c r="N267" s="20"/>
      <c r="O267" s="29">
        <v>0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7" customFormat="1" ht="13.5" customHeight="1">
      <c r="A268" s="20" t="s">
        <v>329</v>
      </c>
      <c r="B268" s="21"/>
      <c r="C268" s="31">
        <f>SUM(E268:O268)</f>
        <v>250950</v>
      </c>
      <c r="D268" s="20"/>
      <c r="E268" s="31">
        <v>242250</v>
      </c>
      <c r="F268" s="20"/>
      <c r="G268" s="31">
        <v>0</v>
      </c>
      <c r="H268" s="20"/>
      <c r="I268" s="31">
        <v>0</v>
      </c>
      <c r="J268" s="20"/>
      <c r="K268" s="31">
        <v>0</v>
      </c>
      <c r="L268" s="20"/>
      <c r="M268" s="31">
        <v>8700</v>
      </c>
      <c r="N268" s="20"/>
      <c r="O268" s="31">
        <v>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7" customFormat="1" ht="13.5" customHeight="1">
      <c r="A269" s="20" t="s">
        <v>330</v>
      </c>
      <c r="B269" s="21"/>
      <c r="C269" s="31">
        <f>SUM(E269:O269)</f>
        <v>289459</v>
      </c>
      <c r="D269" s="20"/>
      <c r="E269" s="45">
        <f>SUM(E267:E268)</f>
        <v>272250</v>
      </c>
      <c r="F269" s="20"/>
      <c r="G269" s="45">
        <f>SUM(G267:G268)</f>
        <v>0</v>
      </c>
      <c r="H269" s="20"/>
      <c r="I269" s="45">
        <f>SUM(I267:I268)</f>
        <v>8509</v>
      </c>
      <c r="J269" s="20"/>
      <c r="K269" s="45">
        <f>SUM(K267:K268)</f>
        <v>0</v>
      </c>
      <c r="L269" s="20"/>
      <c r="M269" s="45">
        <f>SUM(M267:M268)</f>
        <v>8700</v>
      </c>
      <c r="N269" s="20"/>
      <c r="O269" s="45">
        <f>SUM(O267:O268)</f>
        <v>0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7" customFormat="1" ht="13.5" customHeight="1">
      <c r="A270" s="20"/>
      <c r="B270" s="21"/>
      <c r="C270" s="29"/>
      <c r="D270" s="20"/>
      <c r="E270" s="29"/>
      <c r="F270" s="20"/>
      <c r="G270" s="29"/>
      <c r="H270" s="20"/>
      <c r="I270" s="29"/>
      <c r="J270" s="20"/>
      <c r="K270" s="29"/>
      <c r="L270" s="20"/>
      <c r="M270" s="29"/>
      <c r="N270" s="20"/>
      <c r="O270" s="29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7" customFormat="1" ht="13.5" customHeight="1">
      <c r="A271" s="20" t="s">
        <v>357</v>
      </c>
      <c r="B271" s="21"/>
      <c r="C271" s="31">
        <f>SUM(E271,G271,I271,K271,M271,O271)</f>
        <v>175</v>
      </c>
      <c r="D271" s="20"/>
      <c r="E271" s="31">
        <v>0</v>
      </c>
      <c r="F271" s="20"/>
      <c r="G271" s="31">
        <v>175</v>
      </c>
      <c r="H271" s="20"/>
      <c r="I271" s="31">
        <v>0</v>
      </c>
      <c r="J271" s="20"/>
      <c r="K271" s="31">
        <v>0</v>
      </c>
      <c r="L271" s="20"/>
      <c r="M271" s="31">
        <v>0</v>
      </c>
      <c r="N271" s="20"/>
      <c r="O271" s="31">
        <v>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7" customFormat="1" ht="13.5" customHeight="1">
      <c r="A272" s="20"/>
      <c r="B272" s="21" t="s">
        <v>10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7" customFormat="1" ht="13.5" customHeight="1">
      <c r="A273" s="20" t="s">
        <v>248</v>
      </c>
      <c r="B273" s="21" t="s">
        <v>10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7" customFormat="1" ht="13.5" customHeight="1">
      <c r="A274" s="20" t="s">
        <v>92</v>
      </c>
      <c r="B274" s="21" t="s">
        <v>10</v>
      </c>
      <c r="C274" s="20">
        <f>SUM(E274:O274)</f>
        <v>283733</v>
      </c>
      <c r="D274" s="20"/>
      <c r="E274" s="24">
        <v>201129</v>
      </c>
      <c r="F274" s="20"/>
      <c r="G274" s="24">
        <v>2200</v>
      </c>
      <c r="H274" s="20"/>
      <c r="I274" s="20">
        <v>53154</v>
      </c>
      <c r="J274" s="20"/>
      <c r="K274" s="20">
        <v>17573</v>
      </c>
      <c r="L274" s="20"/>
      <c r="M274" s="20">
        <v>9677</v>
      </c>
      <c r="N274" s="20"/>
      <c r="O274" s="24"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7" customFormat="1" ht="13.5" customHeight="1">
      <c r="A275" s="20" t="s">
        <v>93</v>
      </c>
      <c r="B275" s="21" t="s">
        <v>10</v>
      </c>
      <c r="C275" s="25">
        <f>SUM(E275:O275)</f>
        <v>31149</v>
      </c>
      <c r="D275" s="20"/>
      <c r="E275" s="24">
        <v>0</v>
      </c>
      <c r="F275" s="20"/>
      <c r="G275" s="25">
        <v>0</v>
      </c>
      <c r="H275" s="20"/>
      <c r="I275" s="26">
        <v>0</v>
      </c>
      <c r="J275" s="20"/>
      <c r="K275" s="26">
        <v>18688</v>
      </c>
      <c r="L275" s="20"/>
      <c r="M275" s="25">
        <v>12461</v>
      </c>
      <c r="N275" s="20"/>
      <c r="O275" s="24">
        <v>0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7" customFormat="1" ht="13.5" customHeight="1">
      <c r="A276" s="20" t="s">
        <v>193</v>
      </c>
      <c r="B276" s="21" t="s">
        <v>10</v>
      </c>
      <c r="C276" s="25">
        <f>SUM(E276:O276)</f>
        <v>314882</v>
      </c>
      <c r="D276" s="20"/>
      <c r="E276" s="27">
        <f>SUM(E274:E275)</f>
        <v>201129</v>
      </c>
      <c r="F276" s="20"/>
      <c r="G276" s="25">
        <f>SUM(G274:G275)</f>
        <v>2200</v>
      </c>
      <c r="H276" s="20"/>
      <c r="I276" s="25">
        <f>SUM(I274:I275)</f>
        <v>53154</v>
      </c>
      <c r="J276" s="20"/>
      <c r="K276" s="25">
        <f>SUM(K274:K275)</f>
        <v>36261</v>
      </c>
      <c r="L276" s="20"/>
      <c r="M276" s="25">
        <f>SUM(M274:M275)</f>
        <v>22138</v>
      </c>
      <c r="N276" s="20"/>
      <c r="O276" s="27">
        <f>SUM(O274:O275)</f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7" customFormat="1" ht="13.5" customHeight="1">
      <c r="A277" s="20"/>
      <c r="B277" s="21" t="s">
        <v>10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7" customFormat="1" ht="13.5" customHeight="1">
      <c r="A278" s="20" t="s">
        <v>71</v>
      </c>
      <c r="B278" s="21" t="s">
        <v>10</v>
      </c>
      <c r="C278" s="25">
        <f>SUM(E278:O278)</f>
        <v>52619</v>
      </c>
      <c r="D278" s="20"/>
      <c r="E278" s="25">
        <v>41816</v>
      </c>
      <c r="F278" s="20"/>
      <c r="G278" s="25">
        <v>2100</v>
      </c>
      <c r="H278" s="20"/>
      <c r="I278" s="25">
        <v>8703</v>
      </c>
      <c r="J278" s="20"/>
      <c r="K278" s="25">
        <v>0</v>
      </c>
      <c r="L278" s="20"/>
      <c r="M278" s="25">
        <v>0</v>
      </c>
      <c r="N278" s="20"/>
      <c r="O278" s="25">
        <v>0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7" customFormat="1" ht="13.5" customHeight="1">
      <c r="A279" s="20"/>
      <c r="B279" s="21" t="s">
        <v>10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7" customFormat="1" ht="13.5" customHeight="1">
      <c r="A280" s="20" t="s">
        <v>247</v>
      </c>
      <c r="B280" s="21" t="s">
        <v>10</v>
      </c>
      <c r="C280" s="20" t="s">
        <v>10</v>
      </c>
      <c r="D280" s="20"/>
      <c r="E280" s="20" t="s">
        <v>10</v>
      </c>
      <c r="F280" s="20" t="s">
        <v>10</v>
      </c>
      <c r="G280" s="20" t="s">
        <v>10</v>
      </c>
      <c r="H280" s="20" t="s">
        <v>10</v>
      </c>
      <c r="I280" s="20" t="s">
        <v>10</v>
      </c>
      <c r="J280" s="20" t="s">
        <v>10</v>
      </c>
      <c r="K280" s="20" t="s">
        <v>10</v>
      </c>
      <c r="L280" s="20" t="s">
        <v>10</v>
      </c>
      <c r="M280" s="20" t="s">
        <v>10</v>
      </c>
      <c r="N280" s="20" t="s">
        <v>10</v>
      </c>
      <c r="O280" s="20" t="s">
        <v>10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7" customFormat="1" ht="13.5" customHeight="1">
      <c r="A281" s="20" t="s">
        <v>180</v>
      </c>
      <c r="B281" s="21"/>
      <c r="C281" s="20">
        <f aca="true" t="shared" si="13" ref="C281:C288">SUM(E281:O281)</f>
        <v>363356</v>
      </c>
      <c r="D281" s="20"/>
      <c r="E281" s="20">
        <v>158425</v>
      </c>
      <c r="F281" s="20"/>
      <c r="G281" s="20">
        <v>75439</v>
      </c>
      <c r="H281" s="20"/>
      <c r="I281" s="20">
        <v>73222</v>
      </c>
      <c r="J281" s="20"/>
      <c r="K281" s="20">
        <v>949</v>
      </c>
      <c r="L281" s="20"/>
      <c r="M281" s="20">
        <v>31816</v>
      </c>
      <c r="N281" s="20"/>
      <c r="O281" s="20">
        <v>23505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7" customFormat="1" ht="13.5" customHeight="1">
      <c r="A282" s="20" t="s">
        <v>73</v>
      </c>
      <c r="B282" s="21" t="s">
        <v>10</v>
      </c>
      <c r="C282" s="20">
        <f t="shared" si="13"/>
        <v>649070</v>
      </c>
      <c r="D282" s="20"/>
      <c r="E282" s="20">
        <v>430220</v>
      </c>
      <c r="F282" s="20"/>
      <c r="G282" s="24">
        <v>15649</v>
      </c>
      <c r="H282" s="20"/>
      <c r="I282" s="20">
        <v>129076</v>
      </c>
      <c r="J282" s="20"/>
      <c r="K282" s="24">
        <v>12816</v>
      </c>
      <c r="L282" s="20"/>
      <c r="M282" s="20">
        <v>47388</v>
      </c>
      <c r="N282" s="20"/>
      <c r="O282" s="24">
        <v>13921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7" customFormat="1" ht="13.5" customHeight="1">
      <c r="A283" s="20" t="s">
        <v>94</v>
      </c>
      <c r="B283" s="21" t="s">
        <v>10</v>
      </c>
      <c r="C283" s="20">
        <f t="shared" si="13"/>
        <v>1878004</v>
      </c>
      <c r="D283" s="20"/>
      <c r="E283" s="20">
        <v>1149443</v>
      </c>
      <c r="F283" s="20"/>
      <c r="G283" s="24">
        <v>7804</v>
      </c>
      <c r="H283" s="20"/>
      <c r="I283" s="20">
        <v>395611</v>
      </c>
      <c r="J283" s="20"/>
      <c r="K283" s="24">
        <v>16452</v>
      </c>
      <c r="L283" s="20"/>
      <c r="M283" s="20">
        <v>189332</v>
      </c>
      <c r="N283" s="20"/>
      <c r="O283" s="24">
        <v>119362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7" customFormat="1" ht="13.5" customHeight="1">
      <c r="A284" s="20" t="s">
        <v>95</v>
      </c>
      <c r="B284" s="21" t="s">
        <v>10</v>
      </c>
      <c r="C284" s="20">
        <f t="shared" si="13"/>
        <v>1086073</v>
      </c>
      <c r="D284" s="20"/>
      <c r="E284" s="20">
        <v>632905</v>
      </c>
      <c r="F284" s="20"/>
      <c r="G284" s="24">
        <v>64434</v>
      </c>
      <c r="H284" s="20"/>
      <c r="I284" s="24">
        <v>148196</v>
      </c>
      <c r="J284" s="20"/>
      <c r="K284" s="20">
        <v>13630</v>
      </c>
      <c r="L284" s="20"/>
      <c r="M284" s="20">
        <v>218609</v>
      </c>
      <c r="N284" s="20"/>
      <c r="O284" s="24">
        <v>8299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7" customFormat="1" ht="13.5" customHeight="1">
      <c r="A285" s="20" t="s">
        <v>25</v>
      </c>
      <c r="B285" s="21" t="s">
        <v>10</v>
      </c>
      <c r="C285" s="20">
        <f t="shared" si="13"/>
        <v>479562</v>
      </c>
      <c r="D285" s="20"/>
      <c r="E285" s="20">
        <v>433556</v>
      </c>
      <c r="F285" s="20"/>
      <c r="G285" s="24">
        <v>1036</v>
      </c>
      <c r="H285" s="20"/>
      <c r="I285" s="24">
        <v>17228</v>
      </c>
      <c r="J285" s="20"/>
      <c r="K285" s="20">
        <v>66</v>
      </c>
      <c r="L285" s="20"/>
      <c r="M285" s="20">
        <v>27676</v>
      </c>
      <c r="N285" s="20"/>
      <c r="O285" s="24">
        <v>0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7" customFormat="1" ht="13.5" customHeight="1">
      <c r="A286" s="20" t="s">
        <v>266</v>
      </c>
      <c r="B286" s="21"/>
      <c r="C286" s="20">
        <f t="shared" si="13"/>
        <v>-34610</v>
      </c>
      <c r="D286" s="20"/>
      <c r="E286" s="20">
        <v>110210</v>
      </c>
      <c r="F286" s="20"/>
      <c r="G286" s="24">
        <v>80520</v>
      </c>
      <c r="H286" s="20"/>
      <c r="I286" s="24">
        <v>44416</v>
      </c>
      <c r="J286" s="20"/>
      <c r="K286" s="20">
        <v>2087</v>
      </c>
      <c r="L286" s="20"/>
      <c r="M286" s="20">
        <v>-271843</v>
      </c>
      <c r="N286" s="20"/>
      <c r="O286" s="24">
        <v>0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7" customFormat="1" ht="13.5" customHeight="1">
      <c r="A287" s="20" t="s">
        <v>77</v>
      </c>
      <c r="B287" s="21" t="s">
        <v>10</v>
      </c>
      <c r="C287" s="31">
        <f t="shared" si="13"/>
        <v>2287251</v>
      </c>
      <c r="D287" s="20"/>
      <c r="E287" s="31">
        <v>1499322</v>
      </c>
      <c r="F287" s="20"/>
      <c r="G287" s="31">
        <v>67567</v>
      </c>
      <c r="H287" s="20"/>
      <c r="I287" s="31">
        <v>480645</v>
      </c>
      <c r="J287" s="20"/>
      <c r="K287" s="46">
        <v>16368</v>
      </c>
      <c r="L287" s="20"/>
      <c r="M287" s="46">
        <v>188752</v>
      </c>
      <c r="N287" s="20"/>
      <c r="O287" s="46">
        <v>34597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7" customFormat="1" ht="13.5" customHeight="1">
      <c r="A288" s="20" t="s">
        <v>182</v>
      </c>
      <c r="B288" s="21" t="s">
        <v>10</v>
      </c>
      <c r="C288" s="25">
        <f t="shared" si="13"/>
        <v>6708706</v>
      </c>
      <c r="D288" s="20"/>
      <c r="E288" s="25">
        <f>SUM(E281:E287)</f>
        <v>4414081</v>
      </c>
      <c r="F288" s="20"/>
      <c r="G288" s="25">
        <f>SUM(G281:G287)</f>
        <v>312449</v>
      </c>
      <c r="H288" s="20"/>
      <c r="I288" s="25">
        <f>SUM(I281:I287)</f>
        <v>1288394</v>
      </c>
      <c r="J288" s="20"/>
      <c r="K288" s="25">
        <f>SUM(K281:K287)</f>
        <v>62368</v>
      </c>
      <c r="L288" s="20"/>
      <c r="M288" s="25">
        <f>SUM(M281:M287)</f>
        <v>431730</v>
      </c>
      <c r="N288" s="20"/>
      <c r="O288" s="25">
        <f>SUM(O281:O287)</f>
        <v>199684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7" customFormat="1" ht="13.5" customHeight="1">
      <c r="A289" s="20"/>
      <c r="B289" s="21" t="s">
        <v>10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7" customFormat="1" ht="13.5" customHeight="1">
      <c r="A290" s="20" t="s">
        <v>194</v>
      </c>
      <c r="B290" s="21" t="s">
        <v>10</v>
      </c>
      <c r="C290" s="25">
        <f>SUM(E290:O290)</f>
        <v>54804822</v>
      </c>
      <c r="D290" s="20"/>
      <c r="E290" s="25">
        <f>SUM(E288+E271+E276+E264+E262+E260+E256+E254+E238+E235+E224+E222+E218+E216+E209+E198+E184+E181+E278+E266+E220+E258+E269)</f>
        <v>37231036</v>
      </c>
      <c r="F290" s="20"/>
      <c r="G290" s="25">
        <f>SUM(G288+G271+G238+G276+G264+G262+G260+G256+G254+G235+G224+G222+G218+G216+G209+G198+G184+G181+G278+G266+G220+G258+G269)</f>
        <v>1645269</v>
      </c>
      <c r="H290" s="20"/>
      <c r="I290" s="25">
        <f>SUM(I288+I271+I276+I264+I262+I260+I256+I254+I238+I235+I224+I222+I218+I216+I209+I198+I184+I181+I278+I266+I220+I258+I269)</f>
        <v>10765259</v>
      </c>
      <c r="J290" s="20"/>
      <c r="K290" s="25">
        <f>SUM(K288+K271+K276+K264+K262+K260+K256+K254+K238+K235+K224+K222+K218+K216+K209+K198+K184+K181+K278+K266+K220+K258+K269)</f>
        <v>456472</v>
      </c>
      <c r="L290" s="20"/>
      <c r="M290" s="25">
        <f>SUM(M288+M271+M276+M264+M262+M260+M256+M254+M238+M235+M224+M222+M218+M216+M209+M198+M184+M181+M278+M266+M220+M258+M269)</f>
        <v>3080217</v>
      </c>
      <c r="N290" s="20"/>
      <c r="O290" s="25">
        <f>SUM(O288+O271+O276+O264+O262+O260+O256+O254+O238+O235+O224+O222+O218+O216+O209+O198+O184+O181+O278+O266+O220+O258+O269)</f>
        <v>1626569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7" customFormat="1" ht="13.5" customHeight="1">
      <c r="A291" s="20"/>
      <c r="B291" s="21" t="s">
        <v>10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7" customFormat="1" ht="13.5" customHeight="1">
      <c r="A292" s="20" t="s">
        <v>233</v>
      </c>
      <c r="B292" s="21" t="s">
        <v>10</v>
      </c>
      <c r="C292" s="20" t="s">
        <v>10</v>
      </c>
      <c r="D292" s="20"/>
      <c r="E292" s="20" t="s">
        <v>10</v>
      </c>
      <c r="F292" s="20" t="s">
        <v>10</v>
      </c>
      <c r="G292" s="20" t="s">
        <v>10</v>
      </c>
      <c r="H292" s="20" t="s">
        <v>10</v>
      </c>
      <c r="I292" s="20" t="s">
        <v>10</v>
      </c>
      <c r="J292" s="20" t="s">
        <v>10</v>
      </c>
      <c r="K292" s="20" t="s">
        <v>10</v>
      </c>
      <c r="L292" s="20" t="s">
        <v>10</v>
      </c>
      <c r="M292" s="20" t="s">
        <v>10</v>
      </c>
      <c r="N292" s="20" t="s">
        <v>10</v>
      </c>
      <c r="O292" s="20" t="s">
        <v>10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7" customFormat="1" ht="13.5" customHeight="1">
      <c r="A293" s="20" t="s">
        <v>237</v>
      </c>
      <c r="B293" s="21" t="s">
        <v>10</v>
      </c>
      <c r="C293" s="20"/>
      <c r="D293" s="20"/>
      <c r="E293" s="34"/>
      <c r="F293" s="20"/>
      <c r="G293" s="34"/>
      <c r="H293" s="20"/>
      <c r="I293" s="34"/>
      <c r="J293" s="20"/>
      <c r="K293" s="34"/>
      <c r="L293" s="20"/>
      <c r="M293" s="34"/>
      <c r="N293" s="20"/>
      <c r="O293" s="34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7" customFormat="1" ht="13.5" customHeight="1">
      <c r="A294" s="20" t="s">
        <v>287</v>
      </c>
      <c r="B294" s="21" t="s">
        <v>10</v>
      </c>
      <c r="C294" s="35">
        <f>SUM(E294:O294)</f>
        <v>8829</v>
      </c>
      <c r="D294" s="20"/>
      <c r="E294" s="35">
        <v>6878</v>
      </c>
      <c r="F294" s="20"/>
      <c r="G294" s="35">
        <v>0</v>
      </c>
      <c r="H294" s="20"/>
      <c r="I294" s="35">
        <v>1951</v>
      </c>
      <c r="J294" s="20"/>
      <c r="K294" s="35">
        <v>0</v>
      </c>
      <c r="L294" s="20"/>
      <c r="M294" s="35">
        <v>0</v>
      </c>
      <c r="N294" s="20"/>
      <c r="O294" s="35">
        <v>0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7" customFormat="1" ht="13.5" customHeight="1">
      <c r="A295" s="20" t="s">
        <v>191</v>
      </c>
      <c r="B295" s="21"/>
      <c r="C295" s="25">
        <f>SUM(E295:O295)</f>
        <v>8829</v>
      </c>
      <c r="D295" s="20"/>
      <c r="E295" s="27">
        <f>SUM(E294)</f>
        <v>6878</v>
      </c>
      <c r="F295" s="20"/>
      <c r="G295" s="27">
        <f>SUM(G294)</f>
        <v>0</v>
      </c>
      <c r="H295" s="20"/>
      <c r="I295" s="27">
        <f>SUM(I294)</f>
        <v>1951</v>
      </c>
      <c r="J295" s="20"/>
      <c r="K295" s="27">
        <f>SUM(K294)</f>
        <v>0</v>
      </c>
      <c r="L295" s="20"/>
      <c r="M295" s="27">
        <f>SUM(M294)</f>
        <v>0</v>
      </c>
      <c r="N295" s="20"/>
      <c r="O295" s="27">
        <f>SUM(O294)</f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7" customFormat="1" ht="13.5" customHeight="1">
      <c r="A296" s="20"/>
      <c r="B296" s="21" t="s">
        <v>10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7" customFormat="1" ht="13.5" customHeight="1">
      <c r="A297" s="20" t="s">
        <v>239</v>
      </c>
      <c r="B297" s="21" t="s">
        <v>10</v>
      </c>
      <c r="C297" s="20" t="s">
        <v>11</v>
      </c>
      <c r="D297" s="20"/>
      <c r="E297" s="20" t="s">
        <v>11</v>
      </c>
      <c r="F297" s="20" t="s">
        <v>11</v>
      </c>
      <c r="G297" s="20" t="s">
        <v>11</v>
      </c>
      <c r="H297" s="20" t="s">
        <v>11</v>
      </c>
      <c r="I297" s="20" t="s">
        <v>11</v>
      </c>
      <c r="J297" s="20" t="s">
        <v>11</v>
      </c>
      <c r="K297" s="20" t="s">
        <v>11</v>
      </c>
      <c r="L297" s="20" t="s">
        <v>11</v>
      </c>
      <c r="M297" s="20" t="s">
        <v>11</v>
      </c>
      <c r="N297" s="20" t="s">
        <v>11</v>
      </c>
      <c r="O297" s="20" t="s">
        <v>11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7" customFormat="1" ht="13.5" customHeight="1">
      <c r="A298" s="20" t="s">
        <v>29</v>
      </c>
      <c r="B298" s="21" t="s">
        <v>10</v>
      </c>
      <c r="C298" s="20">
        <f aca="true" t="shared" si="14" ref="C298:C304">SUM(E298:O298)</f>
        <v>109292</v>
      </c>
      <c r="D298" s="20"/>
      <c r="E298" s="24">
        <v>24943</v>
      </c>
      <c r="F298" s="20"/>
      <c r="G298" s="24">
        <v>868</v>
      </c>
      <c r="H298" s="20"/>
      <c r="I298" s="24">
        <v>7074</v>
      </c>
      <c r="J298" s="20"/>
      <c r="K298" s="20">
        <v>17197</v>
      </c>
      <c r="L298" s="20"/>
      <c r="M298" s="20">
        <v>56803</v>
      </c>
      <c r="N298" s="20"/>
      <c r="O298" s="20">
        <v>2407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7" customFormat="1" ht="13.5" customHeight="1">
      <c r="A299" s="20" t="s">
        <v>274</v>
      </c>
      <c r="B299" s="21"/>
      <c r="C299" s="20">
        <f t="shared" si="14"/>
        <v>1113</v>
      </c>
      <c r="D299" s="20"/>
      <c r="E299" s="24">
        <v>1113</v>
      </c>
      <c r="F299" s="20"/>
      <c r="G299" s="24">
        <v>0</v>
      </c>
      <c r="H299" s="20"/>
      <c r="I299" s="24">
        <v>0</v>
      </c>
      <c r="J299" s="20"/>
      <c r="K299" s="20">
        <v>0</v>
      </c>
      <c r="L299" s="20"/>
      <c r="M299" s="20">
        <v>0</v>
      </c>
      <c r="N299" s="20"/>
      <c r="O299" s="20"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7" customFormat="1" ht="13.5" customHeight="1">
      <c r="A300" s="20" t="s">
        <v>35</v>
      </c>
      <c r="B300" s="21" t="s">
        <v>10</v>
      </c>
      <c r="C300" s="20">
        <f t="shared" si="14"/>
        <v>664344</v>
      </c>
      <c r="D300" s="20"/>
      <c r="E300" s="20">
        <v>385395</v>
      </c>
      <c r="F300" s="20"/>
      <c r="G300" s="20">
        <v>136</v>
      </c>
      <c r="H300" s="20"/>
      <c r="I300" s="20">
        <v>98667</v>
      </c>
      <c r="J300" s="20"/>
      <c r="K300" s="20">
        <v>17218</v>
      </c>
      <c r="L300" s="20"/>
      <c r="M300" s="20">
        <v>106877</v>
      </c>
      <c r="N300" s="20"/>
      <c r="O300" s="20">
        <v>56051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7" customFormat="1" ht="13.5" customHeight="1">
      <c r="A301" s="20" t="s">
        <v>25</v>
      </c>
      <c r="B301" s="21" t="s">
        <v>10</v>
      </c>
      <c r="C301" s="20">
        <f>SUM(E301:O301)</f>
        <v>15692</v>
      </c>
      <c r="D301" s="20"/>
      <c r="E301" s="20">
        <v>0</v>
      </c>
      <c r="F301" s="20"/>
      <c r="G301" s="24">
        <v>0</v>
      </c>
      <c r="H301" s="20"/>
      <c r="I301" s="20">
        <v>0</v>
      </c>
      <c r="J301" s="20"/>
      <c r="K301" s="24">
        <v>0</v>
      </c>
      <c r="L301" s="20"/>
      <c r="M301" s="24">
        <v>15692</v>
      </c>
      <c r="N301" s="20"/>
      <c r="O301" s="24"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7" customFormat="1" ht="13.5" customHeight="1">
      <c r="A302" s="20" t="s">
        <v>42</v>
      </c>
      <c r="B302" s="21"/>
      <c r="C302" s="20">
        <f t="shared" si="14"/>
        <v>82122</v>
      </c>
      <c r="D302" s="20"/>
      <c r="E302" s="20">
        <v>30030</v>
      </c>
      <c r="F302" s="20"/>
      <c r="G302" s="24">
        <v>27540</v>
      </c>
      <c r="H302" s="20"/>
      <c r="I302" s="20">
        <v>7601</v>
      </c>
      <c r="J302" s="20"/>
      <c r="K302" s="24">
        <v>3053</v>
      </c>
      <c r="L302" s="20"/>
      <c r="M302" s="24">
        <v>11700</v>
      </c>
      <c r="N302" s="20"/>
      <c r="O302" s="24">
        <v>2198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7" customFormat="1" ht="13.5" customHeight="1">
      <c r="A303" s="20" t="s">
        <v>82</v>
      </c>
      <c r="B303" s="21" t="s">
        <v>10</v>
      </c>
      <c r="C303" s="25">
        <f t="shared" si="14"/>
        <v>3600</v>
      </c>
      <c r="D303" s="20"/>
      <c r="E303" s="25">
        <v>2805</v>
      </c>
      <c r="F303" s="20"/>
      <c r="G303" s="25">
        <v>0</v>
      </c>
      <c r="H303" s="20"/>
      <c r="I303" s="25">
        <v>795</v>
      </c>
      <c r="J303" s="20"/>
      <c r="K303" s="26">
        <v>0</v>
      </c>
      <c r="L303" s="20"/>
      <c r="M303" s="25">
        <v>0</v>
      </c>
      <c r="N303" s="20"/>
      <c r="O303" s="26">
        <v>0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7" customFormat="1" ht="13.5" customHeight="1">
      <c r="A304" s="20" t="s">
        <v>190</v>
      </c>
      <c r="B304" s="21" t="s">
        <v>10</v>
      </c>
      <c r="C304" s="25">
        <f t="shared" si="14"/>
        <v>876163</v>
      </c>
      <c r="D304" s="20"/>
      <c r="E304" s="25">
        <f>SUM(E298:E303)</f>
        <v>444286</v>
      </c>
      <c r="F304" s="20"/>
      <c r="G304" s="25">
        <f>SUM(G298:G303)</f>
        <v>28544</v>
      </c>
      <c r="H304" s="20"/>
      <c r="I304" s="25">
        <f>SUM(I298:I303)</f>
        <v>114137</v>
      </c>
      <c r="J304" s="20"/>
      <c r="K304" s="25">
        <f>SUM(K298:K303)</f>
        <v>37468</v>
      </c>
      <c r="L304" s="20"/>
      <c r="M304" s="25">
        <f>SUM(M298:M303)</f>
        <v>191072</v>
      </c>
      <c r="N304" s="20"/>
      <c r="O304" s="25">
        <f>SUM(O298:O303)</f>
        <v>60656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7" customFormat="1" ht="13.5" customHeight="1">
      <c r="A305" s="20"/>
      <c r="B305" s="21" t="s">
        <v>10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7" customFormat="1" ht="13.5" customHeight="1">
      <c r="A306" s="20" t="s">
        <v>240</v>
      </c>
      <c r="B306" s="21" t="s">
        <v>10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7" customFormat="1" ht="13.5" customHeight="1">
      <c r="A307" s="20" t="s">
        <v>96</v>
      </c>
      <c r="B307" s="21" t="s">
        <v>10</v>
      </c>
      <c r="C307" s="20">
        <f>SUM(E307:O307)</f>
        <v>4014</v>
      </c>
      <c r="D307" s="20"/>
      <c r="E307" s="20">
        <v>3127</v>
      </c>
      <c r="F307" s="20"/>
      <c r="G307" s="24">
        <v>0</v>
      </c>
      <c r="H307" s="20"/>
      <c r="I307" s="20">
        <v>887</v>
      </c>
      <c r="J307" s="20"/>
      <c r="K307" s="24">
        <v>0</v>
      </c>
      <c r="L307" s="20"/>
      <c r="M307" s="24">
        <v>0</v>
      </c>
      <c r="N307" s="20"/>
      <c r="O307" s="24">
        <v>0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7" customFormat="1" ht="13.5" customHeight="1">
      <c r="A308" s="28" t="s">
        <v>38</v>
      </c>
      <c r="B308" s="21" t="s">
        <v>10</v>
      </c>
      <c r="C308" s="25">
        <f>SUM(E308:O308)</f>
        <v>950</v>
      </c>
      <c r="D308" s="20"/>
      <c r="E308" s="25">
        <v>0</v>
      </c>
      <c r="F308" s="20"/>
      <c r="G308" s="26">
        <v>0</v>
      </c>
      <c r="H308" s="20"/>
      <c r="I308" s="25">
        <v>0</v>
      </c>
      <c r="J308" s="20"/>
      <c r="K308" s="26">
        <v>0</v>
      </c>
      <c r="L308" s="20"/>
      <c r="M308" s="26">
        <v>950</v>
      </c>
      <c r="N308" s="20"/>
      <c r="O308" s="26">
        <v>0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7" customFormat="1" ht="13.5" customHeight="1">
      <c r="A309" s="20" t="s">
        <v>192</v>
      </c>
      <c r="B309" s="21" t="s">
        <v>10</v>
      </c>
      <c r="C309" s="25">
        <f>SUM(E309:O309)</f>
        <v>4964</v>
      </c>
      <c r="D309" s="20"/>
      <c r="E309" s="25">
        <f>SUM(E307:E308)</f>
        <v>3127</v>
      </c>
      <c r="F309" s="20"/>
      <c r="G309" s="25">
        <f>SUM(G307:G308)</f>
        <v>0</v>
      </c>
      <c r="H309" s="20"/>
      <c r="I309" s="25">
        <f>SUM(I307:I308)</f>
        <v>887</v>
      </c>
      <c r="J309" s="20"/>
      <c r="K309" s="25">
        <f>SUM(K307:K308)</f>
        <v>0</v>
      </c>
      <c r="L309" s="20"/>
      <c r="M309" s="25">
        <f>SUM(M307:M308)</f>
        <v>950</v>
      </c>
      <c r="N309" s="20"/>
      <c r="O309" s="25">
        <f>SUM(O307:O308)</f>
        <v>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7" customFormat="1" ht="13.5" customHeight="1">
      <c r="A310" s="20"/>
      <c r="B310" s="21" t="s">
        <v>10</v>
      </c>
      <c r="C310" s="20"/>
      <c r="D310" s="20"/>
      <c r="E310" s="20"/>
      <c r="F310" s="20"/>
      <c r="G310" s="20"/>
      <c r="H310" s="20"/>
      <c r="I310" s="20"/>
      <c r="J310" s="20"/>
      <c r="K310" s="24"/>
      <c r="L310" s="20"/>
      <c r="M310" s="20"/>
      <c r="N310" s="20"/>
      <c r="O310" s="24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7" customFormat="1" ht="13.5" customHeight="1">
      <c r="A311" s="20" t="s">
        <v>339</v>
      </c>
      <c r="B311" s="21" t="s">
        <v>10</v>
      </c>
      <c r="C311" s="20" t="s">
        <v>11</v>
      </c>
      <c r="D311" s="20"/>
      <c r="E311" s="20" t="s">
        <v>11</v>
      </c>
      <c r="F311" s="20" t="s">
        <v>11</v>
      </c>
      <c r="G311" s="20" t="s">
        <v>11</v>
      </c>
      <c r="H311" s="20" t="s">
        <v>11</v>
      </c>
      <c r="I311" s="20" t="s">
        <v>11</v>
      </c>
      <c r="J311" s="20" t="s">
        <v>11</v>
      </c>
      <c r="K311" s="20" t="s">
        <v>11</v>
      </c>
      <c r="L311" s="20" t="s">
        <v>11</v>
      </c>
      <c r="M311" s="20" t="s">
        <v>11</v>
      </c>
      <c r="N311" s="20" t="s">
        <v>11</v>
      </c>
      <c r="O311" s="20" t="s">
        <v>11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7" customFormat="1" ht="13.5" customHeight="1">
      <c r="A312" s="20" t="s">
        <v>49</v>
      </c>
      <c r="B312" s="21"/>
      <c r="C312" s="29">
        <f>SUM(E312:O312)</f>
        <v>68268</v>
      </c>
      <c r="D312" s="20"/>
      <c r="E312" s="20">
        <v>7000</v>
      </c>
      <c r="F312" s="20"/>
      <c r="G312" s="20">
        <v>4577</v>
      </c>
      <c r="H312" s="20"/>
      <c r="I312" s="20">
        <v>2408</v>
      </c>
      <c r="J312" s="20"/>
      <c r="K312" s="20">
        <v>1992</v>
      </c>
      <c r="L312" s="20"/>
      <c r="M312" s="20">
        <v>52291</v>
      </c>
      <c r="N312" s="20"/>
      <c r="O312" s="20"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7" customFormat="1" ht="13.5" customHeight="1">
      <c r="A313" s="20" t="s">
        <v>224</v>
      </c>
      <c r="B313" s="21" t="s">
        <v>10</v>
      </c>
      <c r="C313" s="20">
        <f>SUM(E313:O313)</f>
        <v>252271</v>
      </c>
      <c r="D313" s="20"/>
      <c r="E313" s="20">
        <v>109321</v>
      </c>
      <c r="F313" s="20"/>
      <c r="G313" s="20">
        <v>38384</v>
      </c>
      <c r="H313" s="20"/>
      <c r="I313" s="20">
        <v>41492</v>
      </c>
      <c r="J313" s="20"/>
      <c r="K313" s="20">
        <v>4167</v>
      </c>
      <c r="L313" s="20"/>
      <c r="M313" s="20">
        <v>57338</v>
      </c>
      <c r="N313" s="20"/>
      <c r="O313" s="24">
        <v>1569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7" customFormat="1" ht="13.5" customHeight="1">
      <c r="A314" s="20" t="s">
        <v>50</v>
      </c>
      <c r="B314" s="21"/>
      <c r="C314" s="29">
        <f>SUM(E314:O314)</f>
        <v>59430</v>
      </c>
      <c r="D314" s="20"/>
      <c r="E314" s="29">
        <v>9600</v>
      </c>
      <c r="F314" s="29"/>
      <c r="G314" s="29">
        <v>28007</v>
      </c>
      <c r="H314" s="29"/>
      <c r="I314" s="29">
        <v>10707</v>
      </c>
      <c r="J314" s="29"/>
      <c r="K314" s="29">
        <v>4260</v>
      </c>
      <c r="L314" s="29"/>
      <c r="M314" s="29">
        <v>3856</v>
      </c>
      <c r="N314" s="29"/>
      <c r="O314" s="33">
        <v>3000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7" customFormat="1" ht="13.5" customHeight="1">
      <c r="A315" s="20" t="s">
        <v>220</v>
      </c>
      <c r="B315" s="21"/>
      <c r="C315" s="25">
        <f>SUM(E315:O315)</f>
        <v>8804</v>
      </c>
      <c r="D315" s="20"/>
      <c r="E315" s="25">
        <v>6859</v>
      </c>
      <c r="F315" s="20"/>
      <c r="G315" s="25">
        <v>0</v>
      </c>
      <c r="H315" s="20"/>
      <c r="I315" s="25">
        <v>1945</v>
      </c>
      <c r="J315" s="20"/>
      <c r="K315" s="25">
        <v>0</v>
      </c>
      <c r="L315" s="20"/>
      <c r="M315" s="25">
        <v>0</v>
      </c>
      <c r="N315" s="20"/>
      <c r="O315" s="26"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7" customFormat="1" ht="13.5" customHeight="1">
      <c r="A316" s="20" t="s">
        <v>340</v>
      </c>
      <c r="B316" s="21" t="s">
        <v>10</v>
      </c>
      <c r="C316" s="25">
        <f>SUM(E316:O316)</f>
        <v>388773</v>
      </c>
      <c r="D316" s="20"/>
      <c r="E316" s="25">
        <f>SUM(E312:E315)</f>
        <v>132780</v>
      </c>
      <c r="F316" s="20"/>
      <c r="G316" s="25">
        <f>SUM(G312:G315)</f>
        <v>70968</v>
      </c>
      <c r="H316" s="20"/>
      <c r="I316" s="25">
        <f>SUM(I312:I315)</f>
        <v>56552</v>
      </c>
      <c r="J316" s="20"/>
      <c r="K316" s="25">
        <f>SUM(K312:K315)</f>
        <v>10419</v>
      </c>
      <c r="L316" s="20"/>
      <c r="M316" s="25">
        <f>SUM(M312:M315)</f>
        <v>113485</v>
      </c>
      <c r="N316" s="20"/>
      <c r="O316" s="25">
        <f>SUM(O312:O315)</f>
        <v>4569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7" customFormat="1" ht="13.5" customHeight="1">
      <c r="A317" s="20"/>
      <c r="B317" s="21"/>
      <c r="C317" s="29"/>
      <c r="D317" s="20"/>
      <c r="E317" s="29"/>
      <c r="F317" s="20"/>
      <c r="G317" s="29"/>
      <c r="H317" s="20"/>
      <c r="I317" s="29"/>
      <c r="J317" s="20"/>
      <c r="K317" s="29"/>
      <c r="L317" s="20"/>
      <c r="M317" s="29"/>
      <c r="N317" s="20"/>
      <c r="O317" s="29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7" customFormat="1" ht="13.5" customHeight="1">
      <c r="A318" s="20" t="s">
        <v>352</v>
      </c>
      <c r="B318" s="21"/>
      <c r="C318" s="31">
        <f>SUM(E318:O318)</f>
        <v>7227</v>
      </c>
      <c r="D318" s="20"/>
      <c r="E318" s="31">
        <v>5602</v>
      </c>
      <c r="F318" s="20"/>
      <c r="G318" s="31">
        <v>36</v>
      </c>
      <c r="H318" s="20"/>
      <c r="I318" s="31">
        <v>1589</v>
      </c>
      <c r="J318" s="20"/>
      <c r="K318" s="31">
        <v>0</v>
      </c>
      <c r="L318" s="20"/>
      <c r="M318" s="31">
        <v>0</v>
      </c>
      <c r="N318" s="20"/>
      <c r="O318" s="31">
        <v>0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7" customFormat="1" ht="13.5" customHeight="1">
      <c r="A319" s="20"/>
      <c r="B319" s="21"/>
      <c r="C319" s="29"/>
      <c r="D319" s="20"/>
      <c r="E319" s="29"/>
      <c r="F319" s="20"/>
      <c r="G319" s="29"/>
      <c r="H319" s="20"/>
      <c r="I319" s="29"/>
      <c r="J319" s="20"/>
      <c r="K319" s="29"/>
      <c r="L319" s="20"/>
      <c r="M319" s="29"/>
      <c r="N319" s="20"/>
      <c r="O319" s="29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7" customFormat="1" ht="13.5" customHeight="1">
      <c r="A320" s="20" t="s">
        <v>221</v>
      </c>
      <c r="B320" s="21"/>
      <c r="C320" s="25">
        <f>SUM(E320:O320)</f>
        <v>111003</v>
      </c>
      <c r="D320" s="20"/>
      <c r="E320" s="25">
        <v>0</v>
      </c>
      <c r="F320" s="20"/>
      <c r="G320" s="25">
        <v>0</v>
      </c>
      <c r="H320" s="20"/>
      <c r="I320" s="25">
        <v>0</v>
      </c>
      <c r="J320" s="20"/>
      <c r="K320" s="25">
        <v>1747</v>
      </c>
      <c r="L320" s="20"/>
      <c r="M320" s="25">
        <v>109256</v>
      </c>
      <c r="N320" s="20"/>
      <c r="O320" s="25"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7" customFormat="1" ht="13.5" customHeight="1">
      <c r="A321" s="20"/>
      <c r="B321" s="21"/>
      <c r="C321" s="29"/>
      <c r="D321" s="20"/>
      <c r="E321" s="29"/>
      <c r="F321" s="20"/>
      <c r="G321" s="29"/>
      <c r="H321" s="20"/>
      <c r="I321" s="29"/>
      <c r="J321" s="20"/>
      <c r="K321" s="29"/>
      <c r="L321" s="20"/>
      <c r="M321" s="29"/>
      <c r="N321" s="20"/>
      <c r="O321" s="29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7" customFormat="1" ht="13.5" customHeight="1">
      <c r="A322" s="20" t="s">
        <v>87</v>
      </c>
      <c r="B322" s="21"/>
      <c r="C322" s="25">
        <f>SUM(E322:O322)</f>
        <v>308966</v>
      </c>
      <c r="D322" s="20"/>
      <c r="E322" s="25">
        <v>207707</v>
      </c>
      <c r="F322" s="20"/>
      <c r="G322" s="25">
        <v>5445</v>
      </c>
      <c r="H322" s="20"/>
      <c r="I322" s="25">
        <v>59965</v>
      </c>
      <c r="J322" s="20"/>
      <c r="K322" s="25">
        <v>2193</v>
      </c>
      <c r="L322" s="20"/>
      <c r="M322" s="25">
        <v>33656</v>
      </c>
      <c r="N322" s="20"/>
      <c r="O322" s="25"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7" customFormat="1" ht="13.5" customHeight="1">
      <c r="A323" s="20"/>
      <c r="B323" s="21" t="s">
        <v>10</v>
      </c>
      <c r="C323" s="37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7" customFormat="1" ht="13.5" customHeight="1">
      <c r="A324" s="20" t="s">
        <v>241</v>
      </c>
      <c r="B324" s="21"/>
      <c r="C324" s="2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7" customFormat="1" ht="13.5" customHeight="1">
      <c r="A325" s="20" t="s">
        <v>331</v>
      </c>
      <c r="B325" s="21"/>
      <c r="C325" s="25">
        <f>SUM(E325:O325)</f>
        <v>60094</v>
      </c>
      <c r="D325" s="20"/>
      <c r="E325" s="25">
        <v>17833</v>
      </c>
      <c r="F325" s="20"/>
      <c r="G325" s="25">
        <v>0</v>
      </c>
      <c r="H325" s="20"/>
      <c r="I325" s="25">
        <v>5350</v>
      </c>
      <c r="J325" s="20"/>
      <c r="K325" s="25">
        <v>11368</v>
      </c>
      <c r="L325" s="20"/>
      <c r="M325" s="25">
        <v>25543</v>
      </c>
      <c r="N325" s="20"/>
      <c r="O325" s="25">
        <v>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7" customFormat="1" ht="13.5" customHeight="1">
      <c r="A326" s="20"/>
      <c r="B326" s="21"/>
      <c r="C326" s="29"/>
      <c r="D326" s="20"/>
      <c r="E326" s="29"/>
      <c r="F326" s="20"/>
      <c r="G326" s="29"/>
      <c r="H326" s="20"/>
      <c r="I326" s="29"/>
      <c r="J326" s="20"/>
      <c r="K326" s="29"/>
      <c r="L326" s="20"/>
      <c r="M326" s="29"/>
      <c r="N326" s="20"/>
      <c r="O326" s="29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7" customFormat="1" ht="13.5" customHeight="1">
      <c r="A327" s="20" t="s">
        <v>242</v>
      </c>
      <c r="B327" s="21" t="s">
        <v>10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7" customFormat="1" ht="13.5" customHeight="1">
      <c r="A328" s="20" t="s">
        <v>97</v>
      </c>
      <c r="B328" s="21" t="s">
        <v>10</v>
      </c>
      <c r="C328" s="25">
        <f>SUM(E328:O328)</f>
        <v>122034</v>
      </c>
      <c r="D328" s="20"/>
      <c r="E328" s="25">
        <v>68500</v>
      </c>
      <c r="F328" s="20"/>
      <c r="G328" s="26">
        <v>0</v>
      </c>
      <c r="H328" s="20"/>
      <c r="I328" s="25">
        <v>29309</v>
      </c>
      <c r="J328" s="20"/>
      <c r="K328" s="26">
        <v>0</v>
      </c>
      <c r="L328" s="20"/>
      <c r="M328" s="26">
        <v>24225</v>
      </c>
      <c r="N328" s="20"/>
      <c r="O328" s="26"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7" customFormat="1" ht="13.5" customHeight="1">
      <c r="A329" s="20"/>
      <c r="B329" s="21" t="s">
        <v>10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7" customFormat="1" ht="13.5" customHeight="1">
      <c r="A330" s="20" t="s">
        <v>243</v>
      </c>
      <c r="B330" s="21" t="s">
        <v>10</v>
      </c>
      <c r="C330" s="20" t="s">
        <v>10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7" customFormat="1" ht="13.5" customHeight="1">
      <c r="A331" s="20" t="s">
        <v>318</v>
      </c>
      <c r="B331" s="21"/>
      <c r="C331" s="29">
        <f>SUM(E331:O331)</f>
        <v>11412</v>
      </c>
      <c r="D331" s="20"/>
      <c r="E331" s="20">
        <v>0</v>
      </c>
      <c r="F331" s="20"/>
      <c r="G331" s="20">
        <v>0</v>
      </c>
      <c r="H331" s="20"/>
      <c r="I331" s="20">
        <v>0</v>
      </c>
      <c r="J331" s="20"/>
      <c r="K331" s="20">
        <v>0</v>
      </c>
      <c r="L331" s="20"/>
      <c r="M331" s="20">
        <v>11412</v>
      </c>
      <c r="N331" s="20"/>
      <c r="O331" s="20">
        <v>0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7" customFormat="1" ht="13.5" customHeight="1">
      <c r="A332" s="20" t="s">
        <v>25</v>
      </c>
      <c r="B332" s="21"/>
      <c r="C332" s="25">
        <f>SUM(E332:O332)</f>
        <v>322876</v>
      </c>
      <c r="D332" s="20"/>
      <c r="E332" s="25">
        <v>232931</v>
      </c>
      <c r="F332" s="20"/>
      <c r="G332" s="26">
        <v>1967</v>
      </c>
      <c r="H332" s="20"/>
      <c r="I332" s="25">
        <v>69987</v>
      </c>
      <c r="J332" s="20"/>
      <c r="K332" s="26">
        <v>1100</v>
      </c>
      <c r="L332" s="20"/>
      <c r="M332" s="26">
        <v>16891</v>
      </c>
      <c r="N332" s="20"/>
      <c r="O332" s="26">
        <v>0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7" customFormat="1" ht="13.5" customHeight="1">
      <c r="A333" s="20" t="s">
        <v>186</v>
      </c>
      <c r="B333" s="21"/>
      <c r="C333" s="25">
        <f>SUM(E333:O333)</f>
        <v>334288</v>
      </c>
      <c r="D333" s="20"/>
      <c r="E333" s="27">
        <f>SUM(E331:E332)</f>
        <v>232931</v>
      </c>
      <c r="F333" s="20"/>
      <c r="G333" s="32">
        <f>SUM(G331:G332)</f>
        <v>1967</v>
      </c>
      <c r="H333" s="20"/>
      <c r="I333" s="27">
        <f>SUM(I331:I332)</f>
        <v>69987</v>
      </c>
      <c r="J333" s="20"/>
      <c r="K333" s="32">
        <f>SUM(K331:K332)</f>
        <v>1100</v>
      </c>
      <c r="L333" s="20"/>
      <c r="M333" s="32">
        <f>SUM(M331:M332)</f>
        <v>28303</v>
      </c>
      <c r="N333" s="20"/>
      <c r="O333" s="32">
        <f>SUM(O331:O332)</f>
        <v>0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7" customFormat="1" ht="13.5" customHeight="1">
      <c r="A334" s="20"/>
      <c r="B334" s="21"/>
      <c r="C334" s="29"/>
      <c r="D334" s="20"/>
      <c r="E334" s="29"/>
      <c r="F334" s="20"/>
      <c r="G334" s="33"/>
      <c r="H334" s="20"/>
      <c r="I334" s="29"/>
      <c r="J334" s="20"/>
      <c r="K334" s="33"/>
      <c r="L334" s="20"/>
      <c r="M334" s="33"/>
      <c r="N334" s="20"/>
      <c r="O334" s="33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7" customFormat="1" ht="13.5" customHeight="1">
      <c r="A335" s="20" t="s">
        <v>98</v>
      </c>
      <c r="B335" s="21" t="s">
        <v>10</v>
      </c>
      <c r="C335" s="25">
        <f>SUM(E335:O335)</f>
        <v>4155</v>
      </c>
      <c r="D335" s="20"/>
      <c r="E335" s="26">
        <v>0</v>
      </c>
      <c r="F335" s="20"/>
      <c r="G335" s="26">
        <v>1810</v>
      </c>
      <c r="H335" s="20"/>
      <c r="I335" s="26">
        <v>0</v>
      </c>
      <c r="J335" s="20"/>
      <c r="K335" s="26">
        <v>0</v>
      </c>
      <c r="L335" s="20"/>
      <c r="M335" s="25">
        <v>2345</v>
      </c>
      <c r="N335" s="20"/>
      <c r="O335" s="26">
        <v>0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7" customFormat="1" ht="13.5" customHeight="1">
      <c r="A336" s="20"/>
      <c r="B336" s="21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7" customFormat="1" ht="13.5" customHeight="1">
      <c r="A337" s="20" t="s">
        <v>332</v>
      </c>
      <c r="B337" s="21"/>
      <c r="C337" s="31">
        <f>SUM(E337:O337)</f>
        <v>182860</v>
      </c>
      <c r="D337" s="20"/>
      <c r="E337" s="31">
        <v>0</v>
      </c>
      <c r="F337" s="20"/>
      <c r="G337" s="31">
        <v>10001</v>
      </c>
      <c r="H337" s="20"/>
      <c r="I337" s="31">
        <v>2837</v>
      </c>
      <c r="J337" s="20"/>
      <c r="K337" s="31">
        <v>102</v>
      </c>
      <c r="L337" s="20"/>
      <c r="M337" s="31">
        <v>169920</v>
      </c>
      <c r="N337" s="20"/>
      <c r="O337" s="31">
        <v>0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7" customFormat="1" ht="13.5" customHeight="1">
      <c r="A338" s="20"/>
      <c r="B338" s="21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7" customFormat="1" ht="13.5" customHeight="1">
      <c r="A339" s="20" t="s">
        <v>68</v>
      </c>
      <c r="B339" s="21"/>
      <c r="C339" s="31">
        <f>SUM(E339:O339)</f>
        <v>50403</v>
      </c>
      <c r="D339" s="20"/>
      <c r="E339" s="31">
        <v>39266</v>
      </c>
      <c r="F339" s="20"/>
      <c r="G339" s="31">
        <v>0</v>
      </c>
      <c r="H339" s="20"/>
      <c r="I339" s="31">
        <v>11137</v>
      </c>
      <c r="J339" s="20"/>
      <c r="K339" s="31">
        <v>0</v>
      </c>
      <c r="L339" s="20"/>
      <c r="M339" s="31">
        <v>0</v>
      </c>
      <c r="N339" s="20"/>
      <c r="O339" s="31">
        <v>0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7" customFormat="1" ht="13.5" customHeight="1">
      <c r="A340" s="20"/>
      <c r="B340" s="21"/>
      <c r="C340" s="29"/>
      <c r="D340" s="20"/>
      <c r="E340" s="29"/>
      <c r="F340" s="20"/>
      <c r="G340" s="29"/>
      <c r="H340" s="20"/>
      <c r="I340" s="29"/>
      <c r="J340" s="20"/>
      <c r="K340" s="29"/>
      <c r="L340" s="20"/>
      <c r="M340" s="29"/>
      <c r="N340" s="20"/>
      <c r="O340" s="29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7" customFormat="1" ht="13.5" customHeight="1">
      <c r="A341" s="20" t="s">
        <v>358</v>
      </c>
      <c r="B341" s="21"/>
      <c r="C341" s="31">
        <f>SUM(E341,G341,I341,K341,M341,O341)</f>
        <v>47377</v>
      </c>
      <c r="D341" s="20"/>
      <c r="E341" s="31">
        <v>0</v>
      </c>
      <c r="F341" s="20"/>
      <c r="G341" s="31">
        <v>0</v>
      </c>
      <c r="H341" s="20"/>
      <c r="I341" s="31">
        <v>0</v>
      </c>
      <c r="J341" s="20"/>
      <c r="K341" s="31">
        <v>-2296</v>
      </c>
      <c r="L341" s="34"/>
      <c r="M341" s="31">
        <v>49673</v>
      </c>
      <c r="N341" s="20"/>
      <c r="O341" s="31">
        <v>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7" customFormat="1" ht="13.5" customHeight="1">
      <c r="A342" s="20"/>
      <c r="B342" s="21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7" customFormat="1" ht="13.5" customHeight="1">
      <c r="A343" s="20" t="s">
        <v>99</v>
      </c>
      <c r="B343" s="21" t="s">
        <v>10</v>
      </c>
      <c r="C343" s="25">
        <f>SUM(E343:O343)</f>
        <v>626640</v>
      </c>
      <c r="D343" s="20"/>
      <c r="E343" s="25">
        <v>341002</v>
      </c>
      <c r="F343" s="20"/>
      <c r="G343" s="25">
        <v>82802</v>
      </c>
      <c r="H343" s="20"/>
      <c r="I343" s="25">
        <v>83175</v>
      </c>
      <c r="J343" s="20"/>
      <c r="K343" s="25">
        <v>2903</v>
      </c>
      <c r="L343" s="20"/>
      <c r="M343" s="25">
        <v>44868</v>
      </c>
      <c r="N343" s="20"/>
      <c r="O343" s="25">
        <v>71890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7" customFormat="1" ht="13.5" customHeight="1">
      <c r="A344" s="20"/>
      <c r="B344" s="21"/>
      <c r="C344" s="29"/>
      <c r="D344" s="20"/>
      <c r="E344" s="29"/>
      <c r="F344" s="20"/>
      <c r="G344" s="29"/>
      <c r="H344" s="20"/>
      <c r="I344" s="29"/>
      <c r="J344" s="20"/>
      <c r="K344" s="29"/>
      <c r="L344" s="20"/>
      <c r="M344" s="29"/>
      <c r="N344" s="20"/>
      <c r="O344" s="29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7" customFormat="1" ht="13.5" customHeight="1">
      <c r="A345" s="20" t="s">
        <v>245</v>
      </c>
      <c r="B345" s="21" t="s">
        <v>10</v>
      </c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7" customFormat="1" ht="13.5" customHeight="1">
      <c r="A346" s="20" t="s">
        <v>277</v>
      </c>
      <c r="B346" s="21" t="s">
        <v>10</v>
      </c>
      <c r="C346" s="25">
        <f>SUM(E346:O346)</f>
        <v>12337</v>
      </c>
      <c r="D346" s="20"/>
      <c r="E346" s="25">
        <v>0</v>
      </c>
      <c r="F346" s="20"/>
      <c r="G346" s="25">
        <v>0</v>
      </c>
      <c r="H346" s="20"/>
      <c r="I346" s="25">
        <v>0</v>
      </c>
      <c r="J346" s="20"/>
      <c r="K346" s="25">
        <v>0</v>
      </c>
      <c r="L346" s="20"/>
      <c r="M346" s="25">
        <v>12337</v>
      </c>
      <c r="N346" s="20"/>
      <c r="O346" s="25">
        <v>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7" customFormat="1" ht="13.5" customHeight="1">
      <c r="A347" s="20"/>
      <c r="B347" s="21" t="s">
        <v>10</v>
      </c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7" customFormat="1" ht="13.5" customHeight="1">
      <c r="A348" s="28" t="s">
        <v>359</v>
      </c>
      <c r="B348" s="21" t="s">
        <v>10</v>
      </c>
      <c r="C348" s="25">
        <f>SUM(E348:O348)</f>
        <v>3061</v>
      </c>
      <c r="D348" s="20"/>
      <c r="E348" s="26">
        <v>0</v>
      </c>
      <c r="F348" s="20"/>
      <c r="G348" s="25">
        <v>0</v>
      </c>
      <c r="H348" s="20"/>
      <c r="I348" s="26">
        <v>0</v>
      </c>
      <c r="J348" s="20"/>
      <c r="K348" s="26">
        <v>0</v>
      </c>
      <c r="L348" s="20"/>
      <c r="M348" s="26">
        <v>3061</v>
      </c>
      <c r="N348" s="20"/>
      <c r="O348" s="26">
        <v>0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7" customFormat="1" ht="13.5" customHeight="1">
      <c r="A349" s="28"/>
      <c r="B349" s="21"/>
      <c r="C349" s="29"/>
      <c r="D349" s="20"/>
      <c r="E349" s="33"/>
      <c r="F349" s="20"/>
      <c r="G349" s="29"/>
      <c r="H349" s="20"/>
      <c r="I349" s="33"/>
      <c r="J349" s="20"/>
      <c r="K349" s="33"/>
      <c r="L349" s="20"/>
      <c r="M349" s="33"/>
      <c r="N349" s="20"/>
      <c r="O349" s="33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7" customFormat="1" ht="13.5" customHeight="1">
      <c r="A350" s="28" t="s">
        <v>215</v>
      </c>
      <c r="B350" s="21"/>
      <c r="C350" s="25">
        <f>SUM(E350:O350)</f>
        <v>1434910</v>
      </c>
      <c r="D350" s="20"/>
      <c r="E350" s="26">
        <v>419295</v>
      </c>
      <c r="F350" s="20"/>
      <c r="G350" s="26">
        <v>82646</v>
      </c>
      <c r="H350" s="20"/>
      <c r="I350" s="26">
        <v>130092</v>
      </c>
      <c r="J350" s="20"/>
      <c r="K350" s="26">
        <v>13097</v>
      </c>
      <c r="L350" s="20"/>
      <c r="M350" s="26">
        <v>786965</v>
      </c>
      <c r="N350" s="20"/>
      <c r="O350" s="26">
        <v>2815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7" customFormat="1" ht="13.5" customHeight="1">
      <c r="A351" s="29"/>
      <c r="B351" s="36" t="s">
        <v>10</v>
      </c>
      <c r="C351" s="29"/>
      <c r="D351" s="29"/>
      <c r="E351" s="29"/>
      <c r="F351" s="29"/>
      <c r="G351" s="33"/>
      <c r="H351" s="29"/>
      <c r="I351" s="29"/>
      <c r="J351" s="29"/>
      <c r="K351" s="33"/>
      <c r="L351" s="29"/>
      <c r="M351" s="33"/>
      <c r="N351" s="29"/>
      <c r="O351" s="33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7" customFormat="1" ht="13.5" customHeight="1">
      <c r="A352" s="20" t="s">
        <v>100</v>
      </c>
      <c r="B352" s="21" t="s">
        <v>10</v>
      </c>
      <c r="C352" s="25">
        <f>SUM(E352:O352)</f>
        <v>389198</v>
      </c>
      <c r="D352" s="20"/>
      <c r="E352" s="25">
        <v>228946</v>
      </c>
      <c r="F352" s="20"/>
      <c r="G352" s="25">
        <v>6264</v>
      </c>
      <c r="H352" s="20"/>
      <c r="I352" s="25">
        <v>64369</v>
      </c>
      <c r="J352" s="20"/>
      <c r="K352" s="25">
        <v>2159</v>
      </c>
      <c r="L352" s="20"/>
      <c r="M352" s="25">
        <v>81231</v>
      </c>
      <c r="N352" s="20"/>
      <c r="O352" s="26">
        <v>6229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7" customFormat="1" ht="13.5" customHeight="1">
      <c r="A353" s="20"/>
      <c r="B353" s="21"/>
      <c r="C353" s="29"/>
      <c r="D353" s="20"/>
      <c r="E353" s="29"/>
      <c r="F353" s="20"/>
      <c r="G353" s="29"/>
      <c r="H353" s="20"/>
      <c r="I353" s="29"/>
      <c r="J353" s="20"/>
      <c r="K353" s="29"/>
      <c r="L353" s="20"/>
      <c r="M353" s="29"/>
      <c r="N353" s="20"/>
      <c r="O353" s="33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7" customFormat="1" ht="13.5" customHeight="1">
      <c r="A354" s="20" t="s">
        <v>295</v>
      </c>
      <c r="B354" s="21"/>
      <c r="C354" s="38">
        <f>SUM(E354:O354)</f>
        <v>-1475</v>
      </c>
      <c r="D354" s="20"/>
      <c r="E354" s="38">
        <v>0</v>
      </c>
      <c r="F354" s="20"/>
      <c r="G354" s="38">
        <v>0</v>
      </c>
      <c r="H354" s="20"/>
      <c r="I354" s="38">
        <v>0</v>
      </c>
      <c r="J354" s="20"/>
      <c r="K354" s="38">
        <v>0</v>
      </c>
      <c r="L354" s="20"/>
      <c r="M354" s="38">
        <v>-1475</v>
      </c>
      <c r="N354" s="20"/>
      <c r="O354" s="38">
        <v>0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7" customFormat="1" ht="13.5" customHeight="1">
      <c r="A355" s="20"/>
      <c r="B355" s="21" t="s">
        <v>10</v>
      </c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7" customFormat="1" ht="13.5" customHeight="1">
      <c r="A356" s="20" t="s">
        <v>247</v>
      </c>
      <c r="B356" s="21" t="s">
        <v>10</v>
      </c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7" customFormat="1" ht="13.5" customHeight="1">
      <c r="A357" s="20" t="s">
        <v>106</v>
      </c>
      <c r="B357" s="21"/>
      <c r="C357" s="20">
        <f aca="true" t="shared" si="15" ref="C357:C362">SUM(E357:O357)</f>
        <v>6291</v>
      </c>
      <c r="D357" s="20"/>
      <c r="E357" s="20">
        <v>0</v>
      </c>
      <c r="F357" s="20"/>
      <c r="G357" s="20">
        <v>0</v>
      </c>
      <c r="H357" s="20"/>
      <c r="I357" s="20">
        <v>0</v>
      </c>
      <c r="J357" s="20"/>
      <c r="K357" s="20">
        <v>0</v>
      </c>
      <c r="L357" s="20"/>
      <c r="M357" s="20">
        <v>6291</v>
      </c>
      <c r="N357" s="20"/>
      <c r="O357" s="20">
        <v>0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7" customFormat="1" ht="13.5" customHeight="1">
      <c r="A358" s="20" t="s">
        <v>74</v>
      </c>
      <c r="B358" s="21"/>
      <c r="C358" s="20">
        <f t="shared" si="15"/>
        <v>74193</v>
      </c>
      <c r="D358" s="20"/>
      <c r="E358" s="20">
        <v>35123</v>
      </c>
      <c r="F358" s="20"/>
      <c r="G358" s="20">
        <v>0</v>
      </c>
      <c r="H358" s="20"/>
      <c r="I358" s="20">
        <v>13133</v>
      </c>
      <c r="J358" s="20"/>
      <c r="K358" s="20">
        <v>0</v>
      </c>
      <c r="L358" s="20"/>
      <c r="M358" s="20">
        <v>17526</v>
      </c>
      <c r="N358" s="20"/>
      <c r="O358" s="20">
        <v>8411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7" customFormat="1" ht="13.5" customHeight="1">
      <c r="A359" s="20" t="s">
        <v>296</v>
      </c>
      <c r="B359" s="21"/>
      <c r="C359" s="20">
        <f t="shared" si="15"/>
        <v>1666631</v>
      </c>
      <c r="D359" s="20"/>
      <c r="E359" s="20">
        <v>1010256</v>
      </c>
      <c r="F359" s="20"/>
      <c r="G359" s="20">
        <v>101905</v>
      </c>
      <c r="H359" s="20"/>
      <c r="I359" s="20">
        <v>332816</v>
      </c>
      <c r="J359" s="20"/>
      <c r="K359" s="20">
        <v>1707</v>
      </c>
      <c r="L359" s="20"/>
      <c r="M359" s="20">
        <v>219947</v>
      </c>
      <c r="N359" s="20"/>
      <c r="O359" s="20"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7" customFormat="1" ht="13.5" customHeight="1">
      <c r="A360" s="20" t="s">
        <v>77</v>
      </c>
      <c r="B360" s="21"/>
      <c r="C360" s="20">
        <f t="shared" si="15"/>
        <v>6254</v>
      </c>
      <c r="D360" s="20"/>
      <c r="E360" s="20">
        <v>4808</v>
      </c>
      <c r="F360" s="20"/>
      <c r="G360" s="20">
        <v>0</v>
      </c>
      <c r="H360" s="20"/>
      <c r="I360" s="20">
        <v>1446</v>
      </c>
      <c r="J360" s="20"/>
      <c r="K360" s="20">
        <v>0</v>
      </c>
      <c r="L360" s="20"/>
      <c r="M360" s="20">
        <v>0</v>
      </c>
      <c r="N360" s="20"/>
      <c r="O360" s="20">
        <v>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7" customFormat="1" ht="13.5" customHeight="1">
      <c r="A361" s="20" t="s">
        <v>101</v>
      </c>
      <c r="B361" s="21"/>
      <c r="C361" s="20">
        <f t="shared" si="15"/>
        <v>85451</v>
      </c>
      <c r="D361" s="20"/>
      <c r="E361" s="20">
        <v>0</v>
      </c>
      <c r="F361" s="20"/>
      <c r="G361" s="20">
        <v>0</v>
      </c>
      <c r="H361" s="20"/>
      <c r="I361" s="20">
        <v>0</v>
      </c>
      <c r="J361" s="20"/>
      <c r="K361" s="20">
        <v>0</v>
      </c>
      <c r="L361" s="20"/>
      <c r="M361" s="20">
        <v>85451</v>
      </c>
      <c r="N361" s="20"/>
      <c r="O361" s="20">
        <v>0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7" customFormat="1" ht="13.5" customHeight="1">
      <c r="A362" s="20" t="s">
        <v>182</v>
      </c>
      <c r="B362" s="21" t="s">
        <v>10</v>
      </c>
      <c r="C362" s="27">
        <f t="shared" si="15"/>
        <v>1838820</v>
      </c>
      <c r="D362" s="20"/>
      <c r="E362" s="27">
        <f>SUM(E357:E361)</f>
        <v>1050187</v>
      </c>
      <c r="F362" s="20"/>
      <c r="G362" s="32">
        <f>SUM(G357:G361)</f>
        <v>101905</v>
      </c>
      <c r="H362" s="20"/>
      <c r="I362" s="27">
        <f>SUM(I357:I361)</f>
        <v>347395</v>
      </c>
      <c r="J362" s="20"/>
      <c r="K362" s="32">
        <f>SUM(K357:K361)</f>
        <v>1707</v>
      </c>
      <c r="L362" s="20"/>
      <c r="M362" s="27">
        <f>SUM(M357:M361)</f>
        <v>329215</v>
      </c>
      <c r="N362" s="20"/>
      <c r="O362" s="32">
        <f>SUM(O357:O361)</f>
        <v>8411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7" customFormat="1" ht="13.5" customHeight="1">
      <c r="A363" s="20"/>
      <c r="B363" s="21" t="s">
        <v>10</v>
      </c>
      <c r="C363" s="20"/>
      <c r="D363" s="20"/>
      <c r="E363" s="20"/>
      <c r="F363" s="20"/>
      <c r="G363" s="24"/>
      <c r="H363" s="20"/>
      <c r="I363" s="20"/>
      <c r="J363" s="20"/>
      <c r="K363" s="24"/>
      <c r="L363" s="20"/>
      <c r="M363" s="20"/>
      <c r="N363" s="20"/>
      <c r="O363" s="24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7" customFormat="1" ht="13.5" customHeight="1">
      <c r="A364" s="20" t="s">
        <v>360</v>
      </c>
      <c r="B364" s="21" t="s">
        <v>10</v>
      </c>
      <c r="C364" s="25">
        <f>SUM(E364:O364)</f>
        <v>112505</v>
      </c>
      <c r="D364" s="20"/>
      <c r="E364" s="26">
        <v>0</v>
      </c>
      <c r="F364" s="20"/>
      <c r="G364" s="25">
        <v>0</v>
      </c>
      <c r="H364" s="20"/>
      <c r="I364" s="26">
        <v>0</v>
      </c>
      <c r="J364" s="20"/>
      <c r="K364" s="26">
        <v>0</v>
      </c>
      <c r="L364" s="20"/>
      <c r="M364" s="25">
        <v>112505</v>
      </c>
      <c r="N364" s="20"/>
      <c r="O364" s="26">
        <v>0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7" customFormat="1" ht="13.5" customHeight="1">
      <c r="A365" s="20"/>
      <c r="B365" s="21" t="s">
        <v>10</v>
      </c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7" customFormat="1" ht="13.5" customHeight="1">
      <c r="A366" s="20" t="s">
        <v>195</v>
      </c>
      <c r="B366" s="21" t="s">
        <v>10</v>
      </c>
      <c r="C366" s="25">
        <f>SUM(E366:O366)</f>
        <v>6923132</v>
      </c>
      <c r="D366" s="20"/>
      <c r="E366" s="25">
        <f>SUM(E364+E362+E354+E352+E350+E348+E346+E343+E341+E335+E333+E328+E325+E322+E320+E316+E309+E304+E295+E339+E337+E318)</f>
        <v>3198340</v>
      </c>
      <c r="F366" s="29"/>
      <c r="G366" s="25">
        <f>SUM(G364+G362+G354+G352+G350+G348+G346+G343+G341+G335+G333+G328+G325+G322+G320+G316+G309+G304+G295+G339+G337+G318)</f>
        <v>392388</v>
      </c>
      <c r="H366" s="29"/>
      <c r="I366" s="25">
        <f>SUM(I364+I362+I354+I352+I350+I348+I346+I343+I341+I335+I333+I328+I325+I322+I320+I316+I309+I304+I295+I339+I337+I318)</f>
        <v>978732</v>
      </c>
      <c r="J366" s="29"/>
      <c r="K366" s="25">
        <f>SUM(K364+K362+K354+K352+K350+K348+K346+K343+K341+K335+K333+K328+K325+K322+K320+K316+K309+K304+K295+K339+K337+K318)</f>
        <v>81967</v>
      </c>
      <c r="L366" s="29"/>
      <c r="M366" s="25">
        <f>SUM(M364+M362+M354+M352+M350+M348+M346+M343+M341+M335+M333+M328+M325+M322+M320+M316+M309+M304+M295+M339+M337+M318)</f>
        <v>2117135</v>
      </c>
      <c r="N366" s="29"/>
      <c r="O366" s="25">
        <f>SUM(O364+O362+O354+O352+O350+O348+O346+O343+O341+O335+O333+O328+O325+O322+O320+O316+O309+O304+O295+O339+O337+O318)</f>
        <v>154570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7" customFormat="1" ht="13.5" customHeight="1">
      <c r="A367" s="20"/>
      <c r="B367" s="21" t="s">
        <v>10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7" customFormat="1" ht="13.5" customHeight="1">
      <c r="A368" s="20" t="s">
        <v>234</v>
      </c>
      <c r="B368" s="21" t="s">
        <v>10</v>
      </c>
      <c r="C368" s="20" t="s">
        <v>10</v>
      </c>
      <c r="D368" s="20"/>
      <c r="E368" s="20" t="s">
        <v>10</v>
      </c>
      <c r="F368" s="20" t="s">
        <v>10</v>
      </c>
      <c r="G368" s="20" t="s">
        <v>10</v>
      </c>
      <c r="H368" s="20" t="s">
        <v>10</v>
      </c>
      <c r="I368" s="20" t="s">
        <v>10</v>
      </c>
      <c r="J368" s="20" t="s">
        <v>10</v>
      </c>
      <c r="K368" s="20" t="s">
        <v>10</v>
      </c>
      <c r="L368" s="20" t="s">
        <v>10</v>
      </c>
      <c r="M368" s="20" t="s">
        <v>10</v>
      </c>
      <c r="N368" s="20" t="s">
        <v>10</v>
      </c>
      <c r="O368" s="20" t="s">
        <v>10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8" customFormat="1" ht="13.5" customHeight="1">
      <c r="A369" s="20" t="s">
        <v>249</v>
      </c>
      <c r="B369" s="21" t="s">
        <v>10</v>
      </c>
      <c r="C369" s="20" t="s">
        <v>10</v>
      </c>
      <c r="D369" s="20"/>
      <c r="E369" s="20" t="s">
        <v>10</v>
      </c>
      <c r="F369" s="20" t="s">
        <v>10</v>
      </c>
      <c r="G369" s="20" t="s">
        <v>10</v>
      </c>
      <c r="H369" s="20" t="s">
        <v>10</v>
      </c>
      <c r="I369" s="20" t="s">
        <v>10</v>
      </c>
      <c r="J369" s="20" t="s">
        <v>10</v>
      </c>
      <c r="K369" s="20" t="s">
        <v>10</v>
      </c>
      <c r="L369" s="20" t="s">
        <v>10</v>
      </c>
      <c r="M369" s="20" t="s">
        <v>10</v>
      </c>
      <c r="N369" s="20" t="s">
        <v>10</v>
      </c>
      <c r="O369" s="20" t="s">
        <v>10</v>
      </c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256" s="7" customFormat="1" ht="13.5" customHeight="1">
      <c r="A370" s="20" t="s">
        <v>102</v>
      </c>
      <c r="B370" s="21" t="s">
        <v>10</v>
      </c>
      <c r="C370" s="20">
        <f>SUM(E370:O370)</f>
        <v>10636431</v>
      </c>
      <c r="D370" s="20"/>
      <c r="E370" s="20">
        <v>4061192</v>
      </c>
      <c r="F370" s="20"/>
      <c r="G370" s="20">
        <v>508483</v>
      </c>
      <c r="H370" s="20"/>
      <c r="I370" s="20">
        <v>1186516</v>
      </c>
      <c r="J370" s="20"/>
      <c r="K370" s="20">
        <v>3903</v>
      </c>
      <c r="L370" s="20"/>
      <c r="M370" s="20">
        <v>1001861</v>
      </c>
      <c r="N370" s="20"/>
      <c r="O370" s="20">
        <v>3874476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7" customFormat="1" ht="13.5" customHeight="1">
      <c r="A371" s="20" t="s">
        <v>103</v>
      </c>
      <c r="B371" s="21" t="s">
        <v>10</v>
      </c>
      <c r="C371" s="25">
        <f>SUM(E371:O371)</f>
        <v>619824</v>
      </c>
      <c r="D371" s="20"/>
      <c r="E371" s="25">
        <v>168266</v>
      </c>
      <c r="F371" s="20"/>
      <c r="G371" s="26">
        <v>2857</v>
      </c>
      <c r="H371" s="20"/>
      <c r="I371" s="25">
        <v>48825</v>
      </c>
      <c r="J371" s="20"/>
      <c r="K371" s="25">
        <v>529</v>
      </c>
      <c r="L371" s="20"/>
      <c r="M371" s="25">
        <v>18257</v>
      </c>
      <c r="N371" s="20"/>
      <c r="O371" s="25">
        <v>381090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7" customFormat="1" ht="13.5" customHeight="1">
      <c r="A372" s="20" t="s">
        <v>278</v>
      </c>
      <c r="B372" s="21" t="s">
        <v>10</v>
      </c>
      <c r="C372" s="25">
        <f>SUM(C370:C371)</f>
        <v>11256255</v>
      </c>
      <c r="D372" s="20"/>
      <c r="E372" s="25">
        <f>SUM(E370:E371)</f>
        <v>4229458</v>
      </c>
      <c r="F372" s="20"/>
      <c r="G372" s="25">
        <f>SUM(G370:G371)</f>
        <v>511340</v>
      </c>
      <c r="H372" s="20"/>
      <c r="I372" s="25">
        <f>SUM(I370:I371)</f>
        <v>1235341</v>
      </c>
      <c r="J372" s="20"/>
      <c r="K372" s="25">
        <f>SUM(K370:K371)</f>
        <v>4432</v>
      </c>
      <c r="L372" s="20"/>
      <c r="M372" s="25">
        <f>SUM(M370:M371)</f>
        <v>1020118</v>
      </c>
      <c r="N372" s="20"/>
      <c r="O372" s="25">
        <f>SUM(O370:O371)</f>
        <v>4255566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7" customFormat="1" ht="13.5" customHeight="1">
      <c r="A373" s="20"/>
      <c r="B373" s="21" t="s">
        <v>10</v>
      </c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7" customFormat="1" ht="13.5" customHeight="1">
      <c r="A374" s="20" t="s">
        <v>271</v>
      </c>
      <c r="B374" s="21" t="s">
        <v>10</v>
      </c>
      <c r="C374" s="25">
        <f>SUM(E374:O374)</f>
        <v>-282343</v>
      </c>
      <c r="D374" s="20"/>
      <c r="E374" s="25">
        <v>-98820</v>
      </c>
      <c r="F374" s="20"/>
      <c r="G374" s="25">
        <v>-22587</v>
      </c>
      <c r="H374" s="20"/>
      <c r="I374" s="25">
        <v>-14117</v>
      </c>
      <c r="J374" s="20"/>
      <c r="K374" s="26">
        <v>0</v>
      </c>
      <c r="L374" s="20"/>
      <c r="M374" s="25">
        <v>-146819</v>
      </c>
      <c r="N374" s="20"/>
      <c r="O374" s="26">
        <v>0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7" customFormat="1" ht="13.5" customHeight="1">
      <c r="A375" s="20" t="s">
        <v>104</v>
      </c>
      <c r="B375" s="21" t="s">
        <v>10</v>
      </c>
      <c r="C375" s="25">
        <f>SUM(C372:C374)</f>
        <v>10973912</v>
      </c>
      <c r="D375" s="20"/>
      <c r="E375" s="25">
        <f>SUM(E372:E374)</f>
        <v>4130638</v>
      </c>
      <c r="F375" s="20"/>
      <c r="G375" s="25">
        <f>SUM(G372:G374)</f>
        <v>488753</v>
      </c>
      <c r="H375" s="20"/>
      <c r="I375" s="25">
        <f>SUM(I372:I374)</f>
        <v>1221224</v>
      </c>
      <c r="J375" s="20"/>
      <c r="K375" s="25">
        <f>SUM(K372:K374)</f>
        <v>4432</v>
      </c>
      <c r="L375" s="20"/>
      <c r="M375" s="25">
        <f>SUM(M372:M374)</f>
        <v>873299</v>
      </c>
      <c r="N375" s="20"/>
      <c r="O375" s="25">
        <f>SUM(O372:O374)</f>
        <v>4255566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7" customFormat="1" ht="13.5" customHeight="1">
      <c r="A376" s="20"/>
      <c r="B376" s="21" t="s">
        <v>10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7" customFormat="1" ht="13.5" customHeight="1">
      <c r="A377" s="20" t="s">
        <v>216</v>
      </c>
      <c r="B377" s="21"/>
      <c r="C377" s="25">
        <f>SUM(E377:O377)</f>
        <v>10744024</v>
      </c>
      <c r="D377" s="20"/>
      <c r="E377" s="26">
        <v>6765867</v>
      </c>
      <c r="F377" s="20"/>
      <c r="G377" s="26">
        <v>352860</v>
      </c>
      <c r="H377" s="20"/>
      <c r="I377" s="26">
        <v>2120527</v>
      </c>
      <c r="J377" s="20"/>
      <c r="K377" s="26">
        <v>39853</v>
      </c>
      <c r="L377" s="20"/>
      <c r="M377" s="26">
        <v>1262005</v>
      </c>
      <c r="N377" s="20"/>
      <c r="O377" s="26">
        <v>202912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7" customFormat="1" ht="13.5" customHeight="1">
      <c r="A378" s="20"/>
      <c r="B378" s="21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7" customFormat="1" ht="13.5" customHeight="1">
      <c r="A379" s="20" t="s">
        <v>250</v>
      </c>
      <c r="B379" s="21" t="s">
        <v>10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7" customFormat="1" ht="13.5" customHeight="1">
      <c r="A380" s="20" t="s">
        <v>196</v>
      </c>
      <c r="B380" s="21" t="s">
        <v>10</v>
      </c>
      <c r="C380" s="20">
        <f>SUM(E380:O380)</f>
        <v>804893</v>
      </c>
      <c r="D380" s="20"/>
      <c r="E380" s="20">
        <v>343542</v>
      </c>
      <c r="F380" s="20"/>
      <c r="G380" s="20">
        <v>49665</v>
      </c>
      <c r="H380" s="20"/>
      <c r="I380" s="20">
        <v>111156</v>
      </c>
      <c r="J380" s="20"/>
      <c r="K380" s="20">
        <v>0</v>
      </c>
      <c r="L380" s="20"/>
      <c r="M380" s="20">
        <v>300530</v>
      </c>
      <c r="N380" s="20"/>
      <c r="O380" s="24">
        <v>0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7" customFormat="1" ht="13.5" customHeight="1">
      <c r="A381" s="20" t="s">
        <v>197</v>
      </c>
      <c r="B381" s="21" t="s">
        <v>10</v>
      </c>
      <c r="C381" s="25">
        <f>SUM(E381:O381)</f>
        <v>424958</v>
      </c>
      <c r="D381" s="20"/>
      <c r="E381" s="25">
        <v>127697</v>
      </c>
      <c r="F381" s="20"/>
      <c r="G381" s="25">
        <v>118896</v>
      </c>
      <c r="H381" s="20"/>
      <c r="I381" s="25">
        <v>68495</v>
      </c>
      <c r="J381" s="20"/>
      <c r="K381" s="26">
        <v>576</v>
      </c>
      <c r="L381" s="20"/>
      <c r="M381" s="25">
        <v>109294</v>
      </c>
      <c r="N381" s="20"/>
      <c r="O381" s="26">
        <v>0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7" customFormat="1" ht="13.5" customHeight="1">
      <c r="A382" s="20" t="s">
        <v>105</v>
      </c>
      <c r="B382" s="21" t="s">
        <v>10</v>
      </c>
      <c r="C382" s="25">
        <f>SUM(E382:O382)</f>
        <v>1229851</v>
      </c>
      <c r="D382" s="20"/>
      <c r="E382" s="25">
        <f>SUM(E380:E381)</f>
        <v>471239</v>
      </c>
      <c r="F382" s="20"/>
      <c r="G382" s="25">
        <f>SUM(G380:G381)</f>
        <v>168561</v>
      </c>
      <c r="H382" s="20"/>
      <c r="I382" s="25">
        <f>SUM(I380:I381)</f>
        <v>179651</v>
      </c>
      <c r="J382" s="20"/>
      <c r="K382" s="25">
        <f>SUM(K380:K381)</f>
        <v>576</v>
      </c>
      <c r="L382" s="20"/>
      <c r="M382" s="25">
        <f>SUM(M380:M381)</f>
        <v>409824</v>
      </c>
      <c r="N382" s="20"/>
      <c r="O382" s="25">
        <f>SUM(O380:O381)</f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7" customFormat="1" ht="13.5" customHeight="1">
      <c r="A383" s="20"/>
      <c r="B383" s="21" t="s">
        <v>10</v>
      </c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7" customFormat="1" ht="13.5" customHeight="1">
      <c r="A384" s="20" t="s">
        <v>181</v>
      </c>
      <c r="B384" s="21"/>
      <c r="C384" s="25">
        <f>SUM(E384:O384)</f>
        <v>1732866</v>
      </c>
      <c r="D384" s="20"/>
      <c r="E384" s="25">
        <v>990143</v>
      </c>
      <c r="F384" s="20"/>
      <c r="G384" s="25">
        <v>305348</v>
      </c>
      <c r="H384" s="20"/>
      <c r="I384" s="25">
        <v>291994</v>
      </c>
      <c r="J384" s="20"/>
      <c r="K384" s="25">
        <v>14889</v>
      </c>
      <c r="L384" s="20"/>
      <c r="M384" s="25">
        <v>130492</v>
      </c>
      <c r="N384" s="20"/>
      <c r="O384" s="25">
        <v>0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7" customFormat="1" ht="13.5" customHeight="1">
      <c r="A385" s="20"/>
      <c r="B385" s="21"/>
      <c r="C385" s="29"/>
      <c r="D385" s="20"/>
      <c r="E385" s="29"/>
      <c r="F385" s="20"/>
      <c r="G385" s="29"/>
      <c r="H385" s="20"/>
      <c r="I385" s="29"/>
      <c r="J385" s="20"/>
      <c r="K385" s="29"/>
      <c r="L385" s="20"/>
      <c r="M385" s="29"/>
      <c r="N385" s="20"/>
      <c r="O385" s="29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7" customFormat="1" ht="13.5" customHeight="1">
      <c r="A386" s="20" t="s">
        <v>353</v>
      </c>
      <c r="B386" s="21"/>
      <c r="C386" s="31">
        <f>SUM(E386:O386)</f>
        <v>502469</v>
      </c>
      <c r="D386" s="20"/>
      <c r="E386" s="31">
        <v>253167</v>
      </c>
      <c r="F386" s="20"/>
      <c r="G386" s="31">
        <v>154560</v>
      </c>
      <c r="H386" s="20"/>
      <c r="I386" s="31">
        <v>84213</v>
      </c>
      <c r="J386" s="20"/>
      <c r="K386" s="31">
        <v>1656</v>
      </c>
      <c r="L386" s="20"/>
      <c r="M386" s="31">
        <v>8873</v>
      </c>
      <c r="N386" s="20"/>
      <c r="O386" s="31">
        <v>0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7" customFormat="1" ht="13.5" customHeight="1">
      <c r="A387" s="20"/>
      <c r="B387" s="21"/>
      <c r="C387" s="29"/>
      <c r="D387" s="20"/>
      <c r="E387" s="29"/>
      <c r="F387" s="20"/>
      <c r="G387" s="29"/>
      <c r="H387" s="20"/>
      <c r="I387" s="29"/>
      <c r="J387" s="20"/>
      <c r="K387" s="29"/>
      <c r="L387" s="20"/>
      <c r="M387" s="29"/>
      <c r="N387" s="20"/>
      <c r="O387" s="29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7" customFormat="1" ht="13.5" customHeight="1">
      <c r="A388" s="39" t="s">
        <v>225</v>
      </c>
      <c r="B388" s="21"/>
      <c r="C388" s="25">
        <f>SUM(E388:O388)</f>
        <v>15269</v>
      </c>
      <c r="D388" s="20"/>
      <c r="E388" s="25">
        <v>0</v>
      </c>
      <c r="F388" s="20"/>
      <c r="G388" s="25">
        <v>0</v>
      </c>
      <c r="H388" s="20"/>
      <c r="I388" s="25">
        <v>0</v>
      </c>
      <c r="J388" s="20"/>
      <c r="K388" s="25">
        <v>883</v>
      </c>
      <c r="L388" s="20"/>
      <c r="M388" s="25">
        <v>14386</v>
      </c>
      <c r="N388" s="20"/>
      <c r="O388" s="25">
        <v>0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7" customFormat="1" ht="13.5" customHeight="1">
      <c r="A389" s="20"/>
      <c r="B389" s="21"/>
      <c r="C389" s="29"/>
      <c r="D389" s="20"/>
      <c r="E389" s="29"/>
      <c r="F389" s="20"/>
      <c r="G389" s="29"/>
      <c r="H389" s="20"/>
      <c r="I389" s="29"/>
      <c r="J389" s="20"/>
      <c r="K389" s="29"/>
      <c r="L389" s="20"/>
      <c r="M389" s="29"/>
      <c r="N389" s="20"/>
      <c r="O389" s="29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7" customFormat="1" ht="13.5" customHeight="1">
      <c r="A390" s="20" t="s">
        <v>352</v>
      </c>
      <c r="B390" s="21"/>
      <c r="C390" s="31">
        <f>SUM(E390:O390)</f>
        <v>136409</v>
      </c>
      <c r="D390" s="20"/>
      <c r="E390" s="31">
        <v>96425</v>
      </c>
      <c r="F390" s="20"/>
      <c r="G390" s="31">
        <v>2450</v>
      </c>
      <c r="H390" s="20"/>
      <c r="I390" s="31">
        <v>35032</v>
      </c>
      <c r="J390" s="20"/>
      <c r="K390" s="31">
        <v>0</v>
      </c>
      <c r="L390" s="20"/>
      <c r="M390" s="31">
        <v>2502</v>
      </c>
      <c r="N390" s="20"/>
      <c r="O390" s="31">
        <v>0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7" customFormat="1" ht="13.5" customHeight="1">
      <c r="A391" s="20"/>
      <c r="B391" s="21"/>
      <c r="C391" s="29"/>
      <c r="D391" s="20"/>
      <c r="E391" s="29"/>
      <c r="F391" s="20"/>
      <c r="G391" s="29"/>
      <c r="H391" s="20"/>
      <c r="I391" s="29"/>
      <c r="J391" s="20"/>
      <c r="K391" s="29"/>
      <c r="L391" s="20"/>
      <c r="M391" s="29"/>
      <c r="N391" s="20"/>
      <c r="O391" s="29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7" customFormat="1" ht="13.5" customHeight="1">
      <c r="A392" s="20" t="s">
        <v>87</v>
      </c>
      <c r="B392" s="21"/>
      <c r="C392" s="25">
        <f>SUM(E392:O392)</f>
        <v>27088</v>
      </c>
      <c r="D392" s="20"/>
      <c r="E392" s="25">
        <v>0</v>
      </c>
      <c r="F392" s="20"/>
      <c r="G392" s="25">
        <v>337</v>
      </c>
      <c r="H392" s="20"/>
      <c r="I392" s="25">
        <v>96</v>
      </c>
      <c r="J392" s="20"/>
      <c r="K392" s="25">
        <v>5974</v>
      </c>
      <c r="L392" s="20"/>
      <c r="M392" s="25">
        <v>20681</v>
      </c>
      <c r="N392" s="20"/>
      <c r="O392" s="25">
        <v>0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7" customFormat="1" ht="13.5" customHeight="1">
      <c r="A393" s="20"/>
      <c r="B393" s="21"/>
      <c r="C393" s="29"/>
      <c r="D393" s="20"/>
      <c r="E393" s="29"/>
      <c r="F393" s="20"/>
      <c r="G393" s="29"/>
      <c r="H393" s="20"/>
      <c r="I393" s="29"/>
      <c r="J393" s="20"/>
      <c r="K393" s="29"/>
      <c r="L393" s="20"/>
      <c r="M393" s="29"/>
      <c r="N393" s="20"/>
      <c r="O393" s="29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7" customFormat="1" ht="13.5" customHeight="1">
      <c r="A394" s="20" t="s">
        <v>241</v>
      </c>
      <c r="B394" s="21" t="s">
        <v>10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7" customFormat="1" ht="13.5" customHeight="1">
      <c r="A395" s="20" t="s">
        <v>106</v>
      </c>
      <c r="B395" s="21" t="s">
        <v>10</v>
      </c>
      <c r="C395" s="20">
        <f>SUM(E395:O395)</f>
        <v>1006388</v>
      </c>
      <c r="D395" s="20"/>
      <c r="E395" s="20">
        <v>419622</v>
      </c>
      <c r="F395" s="20"/>
      <c r="G395" s="20">
        <v>289576</v>
      </c>
      <c r="H395" s="20"/>
      <c r="I395" s="20">
        <v>198891</v>
      </c>
      <c r="J395" s="20"/>
      <c r="K395" s="20">
        <v>9496</v>
      </c>
      <c r="L395" s="20"/>
      <c r="M395" s="20">
        <v>88803</v>
      </c>
      <c r="N395" s="20"/>
      <c r="O395" s="20">
        <v>0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7" customFormat="1" ht="13.5" customHeight="1">
      <c r="A396" s="20" t="s">
        <v>314</v>
      </c>
      <c r="B396" s="21"/>
      <c r="C396" s="20">
        <f>SUM(E396:O396)</f>
        <v>63241</v>
      </c>
      <c r="D396" s="20"/>
      <c r="E396" s="20">
        <v>48322</v>
      </c>
      <c r="F396" s="20"/>
      <c r="G396" s="20">
        <v>0</v>
      </c>
      <c r="H396" s="20"/>
      <c r="I396" s="20">
        <v>13706</v>
      </c>
      <c r="J396" s="20"/>
      <c r="K396" s="20">
        <v>0</v>
      </c>
      <c r="L396" s="20"/>
      <c r="M396" s="20">
        <v>1213</v>
      </c>
      <c r="N396" s="20"/>
      <c r="O396" s="20">
        <v>0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7" customFormat="1" ht="13.5" customHeight="1">
      <c r="A397" s="20" t="s">
        <v>107</v>
      </c>
      <c r="B397" s="21" t="s">
        <v>10</v>
      </c>
      <c r="C397" s="20">
        <f>SUM(E397:O397)</f>
        <v>39188</v>
      </c>
      <c r="D397" s="20"/>
      <c r="E397" s="20">
        <v>56741</v>
      </c>
      <c r="F397" s="20"/>
      <c r="G397" s="20">
        <v>7596</v>
      </c>
      <c r="H397" s="20"/>
      <c r="I397" s="20">
        <v>16468</v>
      </c>
      <c r="J397" s="20"/>
      <c r="K397" s="20">
        <v>0</v>
      </c>
      <c r="L397" s="20"/>
      <c r="M397" s="20">
        <v>-41617</v>
      </c>
      <c r="N397" s="20"/>
      <c r="O397" s="20"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7" customFormat="1" ht="13.5" customHeight="1">
      <c r="A398" s="20" t="s">
        <v>86</v>
      </c>
      <c r="B398" s="21" t="s">
        <v>10</v>
      </c>
      <c r="C398" s="25">
        <f>SUM(E398:O398)</f>
        <v>57121</v>
      </c>
      <c r="D398" s="20"/>
      <c r="E398" s="25">
        <v>37996</v>
      </c>
      <c r="F398" s="20"/>
      <c r="G398" s="25">
        <v>31867</v>
      </c>
      <c r="H398" s="20"/>
      <c r="I398" s="25">
        <v>11966</v>
      </c>
      <c r="J398" s="20"/>
      <c r="K398" s="26">
        <v>3443</v>
      </c>
      <c r="L398" s="20"/>
      <c r="M398" s="25">
        <v>-28151</v>
      </c>
      <c r="N398" s="20"/>
      <c r="O398" s="24">
        <v>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7" customFormat="1" ht="13.5" customHeight="1">
      <c r="A399" s="20" t="s">
        <v>214</v>
      </c>
      <c r="B399" s="21" t="s">
        <v>10</v>
      </c>
      <c r="C399" s="25">
        <f>SUM(E399:O399)</f>
        <v>1165938</v>
      </c>
      <c r="D399" s="20"/>
      <c r="E399" s="25">
        <f>SUM(E395:E398)</f>
        <v>562681</v>
      </c>
      <c r="F399" s="20"/>
      <c r="G399" s="25">
        <f>SUM(G395:G398)</f>
        <v>329039</v>
      </c>
      <c r="H399" s="20"/>
      <c r="I399" s="25">
        <f>SUM(I395:I398)</f>
        <v>241031</v>
      </c>
      <c r="J399" s="20"/>
      <c r="K399" s="25">
        <f>SUM(K395:K398)</f>
        <v>12939</v>
      </c>
      <c r="L399" s="20"/>
      <c r="M399" s="25">
        <f>SUM(M395:M398)</f>
        <v>20248</v>
      </c>
      <c r="N399" s="20"/>
      <c r="O399" s="27">
        <f>SUM(O395:O398)</f>
        <v>0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7" customFormat="1" ht="13.5" customHeight="1">
      <c r="A400" s="20"/>
      <c r="B400" s="21" t="s">
        <v>10</v>
      </c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7" customFormat="1" ht="13.5" customHeight="1">
      <c r="A401" s="20" t="s">
        <v>354</v>
      </c>
      <c r="B401" s="21"/>
      <c r="C401" s="31">
        <f>SUM(E401:O401)</f>
        <v>41864</v>
      </c>
      <c r="D401" s="20"/>
      <c r="E401" s="31">
        <v>19176</v>
      </c>
      <c r="F401" s="20"/>
      <c r="G401" s="31">
        <v>7657</v>
      </c>
      <c r="H401" s="20"/>
      <c r="I401" s="31">
        <v>7611</v>
      </c>
      <c r="J401" s="20"/>
      <c r="K401" s="31">
        <v>2075</v>
      </c>
      <c r="L401" s="20"/>
      <c r="M401" s="31">
        <v>5345</v>
      </c>
      <c r="N401" s="20"/>
      <c r="O401" s="31">
        <v>0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7" customFormat="1" ht="13.5" customHeight="1">
      <c r="A402" s="20"/>
      <c r="B402" s="21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7" customFormat="1" ht="13.5" customHeight="1">
      <c r="A403" s="20" t="s">
        <v>297</v>
      </c>
      <c r="B403" s="21" t="s">
        <v>10</v>
      </c>
      <c r="C403" s="25">
        <f>SUM(E403:O403)</f>
        <v>5052230</v>
      </c>
      <c r="D403" s="20"/>
      <c r="E403" s="26">
        <v>1709250</v>
      </c>
      <c r="F403" s="20"/>
      <c r="G403" s="25">
        <v>36317</v>
      </c>
      <c r="H403" s="20"/>
      <c r="I403" s="25">
        <v>495587</v>
      </c>
      <c r="J403" s="20"/>
      <c r="K403" s="25">
        <v>205</v>
      </c>
      <c r="L403" s="20"/>
      <c r="M403" s="25">
        <v>2734650</v>
      </c>
      <c r="N403" s="20"/>
      <c r="O403" s="26">
        <v>76221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7" customFormat="1" ht="13.5" customHeight="1">
      <c r="A404" s="20"/>
      <c r="B404" s="21" t="s">
        <v>10</v>
      </c>
      <c r="C404" s="20"/>
      <c r="D404" s="20"/>
      <c r="E404" s="24"/>
      <c r="F404" s="20"/>
      <c r="G404" s="20"/>
      <c r="H404" s="20"/>
      <c r="I404" s="20"/>
      <c r="J404" s="20"/>
      <c r="K404" s="20"/>
      <c r="L404" s="20"/>
      <c r="M404" s="20"/>
      <c r="N404" s="20"/>
      <c r="O404" s="24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7" customFormat="1" ht="13.5" customHeight="1">
      <c r="A405" s="20" t="s">
        <v>91</v>
      </c>
      <c r="B405" s="21" t="s">
        <v>10</v>
      </c>
      <c r="C405" s="25">
        <f>SUM(E405:O405)</f>
        <v>14161</v>
      </c>
      <c r="D405" s="20"/>
      <c r="E405" s="26">
        <v>0</v>
      </c>
      <c r="F405" s="20"/>
      <c r="G405" s="26">
        <v>226</v>
      </c>
      <c r="H405" s="20"/>
      <c r="I405" s="26">
        <v>64</v>
      </c>
      <c r="J405" s="20"/>
      <c r="K405" s="25">
        <v>14</v>
      </c>
      <c r="L405" s="20"/>
      <c r="M405" s="25">
        <v>13857</v>
      </c>
      <c r="N405" s="20"/>
      <c r="O405" s="26">
        <v>0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7" customFormat="1" ht="13.5" customHeight="1">
      <c r="A406" s="20"/>
      <c r="B406" s="21"/>
      <c r="C406" s="29"/>
      <c r="D406" s="20"/>
      <c r="E406" s="33"/>
      <c r="F406" s="20"/>
      <c r="G406" s="33"/>
      <c r="H406" s="20"/>
      <c r="I406" s="33"/>
      <c r="J406" s="20"/>
      <c r="K406" s="29"/>
      <c r="L406" s="20"/>
      <c r="M406" s="29"/>
      <c r="N406" s="20"/>
      <c r="O406" s="33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7" customFormat="1" ht="13.5" customHeight="1">
      <c r="A407" s="20" t="s">
        <v>362</v>
      </c>
      <c r="B407" s="21"/>
      <c r="C407" s="31">
        <f>SUM(E407,G407,I407,K407,M407,O407)</f>
        <v>260444</v>
      </c>
      <c r="D407" s="20"/>
      <c r="E407" s="46">
        <v>0</v>
      </c>
      <c r="F407" s="20"/>
      <c r="G407" s="46">
        <v>0</v>
      </c>
      <c r="H407" s="20"/>
      <c r="I407" s="46">
        <v>0</v>
      </c>
      <c r="J407" s="20"/>
      <c r="K407" s="31">
        <v>0</v>
      </c>
      <c r="L407" s="20"/>
      <c r="M407" s="31">
        <v>260444</v>
      </c>
      <c r="N407" s="20"/>
      <c r="O407" s="46">
        <v>0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7" customFormat="1" ht="13.5" customHeight="1">
      <c r="A408" s="20"/>
      <c r="B408" s="21"/>
      <c r="C408" s="29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7" customFormat="1" ht="13.5" customHeight="1">
      <c r="A409" s="20" t="s">
        <v>300</v>
      </c>
      <c r="B409" s="21"/>
      <c r="C409" s="38">
        <f>SUM(E409:O409)</f>
        <v>306201</v>
      </c>
      <c r="D409" s="20"/>
      <c r="E409" s="38">
        <v>263779</v>
      </c>
      <c r="F409" s="20"/>
      <c r="G409" s="38">
        <v>416732</v>
      </c>
      <c r="H409" s="20"/>
      <c r="I409" s="38">
        <v>192584</v>
      </c>
      <c r="J409" s="20"/>
      <c r="K409" s="38">
        <v>644</v>
      </c>
      <c r="L409" s="20"/>
      <c r="M409" s="38">
        <v>-574978</v>
      </c>
      <c r="N409" s="20"/>
      <c r="O409" s="38">
        <v>7440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7" customFormat="1" ht="13.5" customHeight="1">
      <c r="A410" s="20"/>
      <c r="B410" s="21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7" customFormat="1" ht="13.5" customHeight="1">
      <c r="A411" s="20" t="s">
        <v>108</v>
      </c>
      <c r="B411" s="21" t="s">
        <v>10</v>
      </c>
      <c r="C411" s="25">
        <f>SUM(E411:O411)</f>
        <v>158732</v>
      </c>
      <c r="D411" s="20"/>
      <c r="E411" s="26">
        <v>56946</v>
      </c>
      <c r="F411" s="20"/>
      <c r="G411" s="25">
        <v>40820</v>
      </c>
      <c r="H411" s="20"/>
      <c r="I411" s="25">
        <v>27730</v>
      </c>
      <c r="J411" s="20"/>
      <c r="K411" s="25">
        <v>0</v>
      </c>
      <c r="L411" s="20"/>
      <c r="M411" s="25">
        <v>33236</v>
      </c>
      <c r="N411" s="20"/>
      <c r="O411" s="26">
        <v>0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7" customFormat="1" ht="13.5" customHeight="1">
      <c r="A412" s="20"/>
      <c r="B412" s="21" t="s">
        <v>10</v>
      </c>
      <c r="C412" s="20"/>
      <c r="D412" s="20"/>
      <c r="E412" s="24"/>
      <c r="F412" s="20"/>
      <c r="G412" s="20"/>
      <c r="H412" s="20"/>
      <c r="I412" s="20"/>
      <c r="J412" s="20"/>
      <c r="K412" s="20"/>
      <c r="L412" s="20"/>
      <c r="M412" s="20"/>
      <c r="N412" s="20"/>
      <c r="O412" s="2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7" customFormat="1" ht="13.5" customHeight="1">
      <c r="A413" s="20" t="s">
        <v>109</v>
      </c>
      <c r="B413" s="21" t="s">
        <v>10</v>
      </c>
      <c r="C413" s="25">
        <f>SUM(E413:O413)</f>
        <v>227269</v>
      </c>
      <c r="D413" s="20"/>
      <c r="E413" s="26">
        <v>169007</v>
      </c>
      <c r="F413" s="20"/>
      <c r="G413" s="26">
        <v>6754</v>
      </c>
      <c r="H413" s="20"/>
      <c r="I413" s="25">
        <v>47936</v>
      </c>
      <c r="J413" s="20"/>
      <c r="K413" s="26">
        <v>3148</v>
      </c>
      <c r="L413" s="20"/>
      <c r="M413" s="26">
        <v>424</v>
      </c>
      <c r="N413" s="20"/>
      <c r="O413" s="26">
        <v>0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7" customFormat="1" ht="13.5" customHeight="1">
      <c r="A414" s="20"/>
      <c r="B414" s="21" t="s">
        <v>10</v>
      </c>
      <c r="C414" s="20"/>
      <c r="D414" s="20"/>
      <c r="E414" s="24"/>
      <c r="F414" s="20"/>
      <c r="G414" s="24"/>
      <c r="H414" s="20"/>
      <c r="I414" s="20"/>
      <c r="J414" s="20"/>
      <c r="K414" s="24"/>
      <c r="L414" s="20"/>
      <c r="M414" s="24"/>
      <c r="N414" s="20"/>
      <c r="O414" s="24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7" customFormat="1" ht="13.5" customHeight="1">
      <c r="A415" s="20" t="s">
        <v>110</v>
      </c>
      <c r="B415" s="21" t="s">
        <v>10</v>
      </c>
      <c r="C415" s="25">
        <f>SUM(E415:O415)</f>
        <v>997838</v>
      </c>
      <c r="D415" s="20"/>
      <c r="E415" s="26">
        <v>356957</v>
      </c>
      <c r="F415" s="20"/>
      <c r="G415" s="25">
        <v>4338</v>
      </c>
      <c r="H415" s="20"/>
      <c r="I415" s="25">
        <v>110344</v>
      </c>
      <c r="J415" s="20"/>
      <c r="K415" s="26">
        <v>0</v>
      </c>
      <c r="L415" s="20"/>
      <c r="M415" s="25">
        <v>526199</v>
      </c>
      <c r="N415" s="20"/>
      <c r="O415" s="26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7" customFormat="1" ht="13.5" customHeight="1">
      <c r="A416" s="20"/>
      <c r="B416" s="21" t="s">
        <v>10</v>
      </c>
      <c r="C416" s="20"/>
      <c r="D416" s="20"/>
      <c r="E416" s="24"/>
      <c r="F416" s="20"/>
      <c r="G416" s="20"/>
      <c r="H416" s="20"/>
      <c r="I416" s="20"/>
      <c r="J416" s="20"/>
      <c r="K416" s="20"/>
      <c r="L416" s="20"/>
      <c r="M416" s="20"/>
      <c r="N416" s="20"/>
      <c r="O416" s="24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7" customFormat="1" ht="13.5" customHeight="1">
      <c r="A417" s="20" t="s">
        <v>251</v>
      </c>
      <c r="B417" s="21" t="s">
        <v>10</v>
      </c>
      <c r="C417" s="20" t="s">
        <v>10</v>
      </c>
      <c r="D417" s="20"/>
      <c r="E417" s="20" t="s">
        <v>10</v>
      </c>
      <c r="F417" s="20" t="s">
        <v>10</v>
      </c>
      <c r="G417" s="20" t="s">
        <v>10</v>
      </c>
      <c r="H417" s="20" t="s">
        <v>10</v>
      </c>
      <c r="I417" s="20"/>
      <c r="J417" s="20" t="s">
        <v>10</v>
      </c>
      <c r="K417" s="20" t="s">
        <v>10</v>
      </c>
      <c r="L417" s="20" t="s">
        <v>10</v>
      </c>
      <c r="M417" s="20" t="s">
        <v>10</v>
      </c>
      <c r="N417" s="20" t="s">
        <v>10</v>
      </c>
      <c r="O417" s="20" t="s">
        <v>10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7" customFormat="1" ht="13.5" customHeight="1">
      <c r="A418" s="20" t="s">
        <v>111</v>
      </c>
      <c r="B418" s="21" t="s">
        <v>10</v>
      </c>
      <c r="C418" s="20">
        <f aca="true" t="shared" si="16" ref="C418:C435">SUM(E418:O418)</f>
        <v>881195</v>
      </c>
      <c r="D418" s="20"/>
      <c r="E418" s="20">
        <v>493210</v>
      </c>
      <c r="F418" s="20"/>
      <c r="G418" s="20">
        <v>159382</v>
      </c>
      <c r="H418" s="20"/>
      <c r="I418" s="20">
        <v>179955</v>
      </c>
      <c r="J418" s="20"/>
      <c r="K418" s="20">
        <v>6291</v>
      </c>
      <c r="L418" s="20"/>
      <c r="M418" s="20">
        <v>42357</v>
      </c>
      <c r="N418" s="20"/>
      <c r="O418" s="20">
        <v>0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7" customFormat="1" ht="13.5" customHeight="1">
      <c r="A419" s="20" t="s">
        <v>217</v>
      </c>
      <c r="B419" s="21" t="s">
        <v>10</v>
      </c>
      <c r="C419" s="20">
        <f>SUM(E419:O419)</f>
        <v>1074579</v>
      </c>
      <c r="D419" s="20"/>
      <c r="E419" s="20">
        <v>551440</v>
      </c>
      <c r="F419" s="20"/>
      <c r="G419" s="20">
        <v>123004</v>
      </c>
      <c r="H419" s="20"/>
      <c r="I419" s="20">
        <v>202401</v>
      </c>
      <c r="J419" s="20"/>
      <c r="K419" s="20">
        <v>8356</v>
      </c>
      <c r="L419" s="20"/>
      <c r="M419" s="20">
        <v>185369</v>
      </c>
      <c r="N419" s="20"/>
      <c r="O419" s="20">
        <v>4009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7" customFormat="1" ht="13.5" customHeight="1">
      <c r="A420" s="20" t="s">
        <v>112</v>
      </c>
      <c r="B420" s="21" t="s">
        <v>10</v>
      </c>
      <c r="C420" s="20">
        <f t="shared" si="16"/>
        <v>1832231</v>
      </c>
      <c r="D420" s="20"/>
      <c r="E420" s="20">
        <v>1109114</v>
      </c>
      <c r="F420" s="20"/>
      <c r="G420" s="20">
        <v>243932</v>
      </c>
      <c r="H420" s="20"/>
      <c r="I420" s="20">
        <v>364812</v>
      </c>
      <c r="J420" s="20"/>
      <c r="K420" s="20">
        <v>4809</v>
      </c>
      <c r="L420" s="20"/>
      <c r="M420" s="20">
        <v>109564</v>
      </c>
      <c r="N420" s="20"/>
      <c r="O420" s="20">
        <v>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7" customFormat="1" ht="13.5" customHeight="1">
      <c r="A421" s="20" t="s">
        <v>113</v>
      </c>
      <c r="B421" s="21" t="s">
        <v>10</v>
      </c>
      <c r="C421" s="20">
        <f t="shared" si="16"/>
        <v>2288097</v>
      </c>
      <c r="D421" s="20"/>
      <c r="E421" s="20">
        <v>1429133</v>
      </c>
      <c r="F421" s="20"/>
      <c r="G421" s="20">
        <v>256810</v>
      </c>
      <c r="H421" s="20"/>
      <c r="I421" s="20">
        <v>436250</v>
      </c>
      <c r="J421" s="20"/>
      <c r="K421" s="20">
        <v>33642</v>
      </c>
      <c r="L421" s="20"/>
      <c r="M421" s="20">
        <v>41307</v>
      </c>
      <c r="N421" s="20"/>
      <c r="O421" s="20">
        <v>90955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7" customFormat="1" ht="13.5" customHeight="1">
      <c r="A422" s="20" t="s">
        <v>361</v>
      </c>
      <c r="B422" s="21" t="s">
        <v>10</v>
      </c>
      <c r="C422" s="20">
        <f t="shared" si="16"/>
        <v>2188022</v>
      </c>
      <c r="D422" s="20"/>
      <c r="E422" s="20">
        <v>1298303</v>
      </c>
      <c r="F422" s="20"/>
      <c r="G422" s="20">
        <v>190411</v>
      </c>
      <c r="H422" s="20"/>
      <c r="I422" s="20">
        <v>386066</v>
      </c>
      <c r="J422" s="20"/>
      <c r="K422" s="20">
        <v>26252</v>
      </c>
      <c r="L422" s="20"/>
      <c r="M422" s="20">
        <v>284658</v>
      </c>
      <c r="N422" s="20"/>
      <c r="O422" s="20">
        <v>2332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7" customFormat="1" ht="13.5" customHeight="1">
      <c r="A423" s="20" t="s">
        <v>75</v>
      </c>
      <c r="B423" s="21" t="s">
        <v>10</v>
      </c>
      <c r="C423" s="20">
        <f t="shared" si="16"/>
        <v>2199558</v>
      </c>
      <c r="D423" s="20"/>
      <c r="E423" s="20">
        <v>1017009</v>
      </c>
      <c r="F423" s="20"/>
      <c r="G423" s="20">
        <v>341459</v>
      </c>
      <c r="H423" s="20"/>
      <c r="I423" s="20">
        <v>371856</v>
      </c>
      <c r="J423" s="20"/>
      <c r="K423" s="20">
        <v>2257</v>
      </c>
      <c r="L423" s="20"/>
      <c r="M423" s="24">
        <v>464627</v>
      </c>
      <c r="N423" s="20"/>
      <c r="O423" s="24">
        <v>2350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7" customFormat="1" ht="13.5" customHeight="1">
      <c r="A424" s="20" t="s">
        <v>114</v>
      </c>
      <c r="B424" s="21" t="s">
        <v>10</v>
      </c>
      <c r="C424" s="20">
        <f t="shared" si="16"/>
        <v>1170841</v>
      </c>
      <c r="D424" s="20"/>
      <c r="E424" s="20">
        <v>596535</v>
      </c>
      <c r="F424" s="20"/>
      <c r="G424" s="20">
        <v>265925</v>
      </c>
      <c r="H424" s="20"/>
      <c r="I424" s="20">
        <v>240778</v>
      </c>
      <c r="J424" s="20"/>
      <c r="K424" s="20">
        <v>5127</v>
      </c>
      <c r="L424" s="20"/>
      <c r="M424" s="20">
        <v>62476</v>
      </c>
      <c r="N424" s="20"/>
      <c r="O424" s="20">
        <v>0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7" customFormat="1" ht="13.5" customHeight="1">
      <c r="A425" s="20" t="s">
        <v>115</v>
      </c>
      <c r="B425" s="21" t="s">
        <v>10</v>
      </c>
      <c r="C425" s="20">
        <f t="shared" si="16"/>
        <v>2567212</v>
      </c>
      <c r="D425" s="20"/>
      <c r="E425" s="20">
        <v>1637168</v>
      </c>
      <c r="F425" s="20"/>
      <c r="G425" s="20">
        <v>200724</v>
      </c>
      <c r="H425" s="20"/>
      <c r="I425" s="20">
        <v>509884</v>
      </c>
      <c r="J425" s="20"/>
      <c r="K425" s="20">
        <v>9799</v>
      </c>
      <c r="L425" s="20"/>
      <c r="M425" s="20">
        <v>209637</v>
      </c>
      <c r="N425" s="20"/>
      <c r="O425" s="20">
        <v>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7" customFormat="1" ht="13.5" customHeight="1">
      <c r="A426" s="20" t="s">
        <v>310</v>
      </c>
      <c r="B426" s="21" t="s">
        <v>10</v>
      </c>
      <c r="C426" s="20">
        <f t="shared" si="16"/>
        <v>1350808</v>
      </c>
      <c r="D426" s="20"/>
      <c r="E426" s="20">
        <v>731038</v>
      </c>
      <c r="F426" s="20"/>
      <c r="G426" s="20">
        <v>254401</v>
      </c>
      <c r="H426" s="20"/>
      <c r="I426" s="20">
        <v>269315</v>
      </c>
      <c r="J426" s="20"/>
      <c r="K426" s="20">
        <v>12237</v>
      </c>
      <c r="L426" s="20"/>
      <c r="M426" s="20">
        <v>83817</v>
      </c>
      <c r="N426" s="20"/>
      <c r="O426" s="20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7" customFormat="1" ht="13.5" customHeight="1">
      <c r="A427" s="20" t="s">
        <v>116</v>
      </c>
      <c r="B427" s="21" t="s">
        <v>10</v>
      </c>
      <c r="C427" s="20">
        <f t="shared" si="16"/>
        <v>560556</v>
      </c>
      <c r="D427" s="20"/>
      <c r="E427" s="20">
        <v>319454</v>
      </c>
      <c r="F427" s="20"/>
      <c r="G427" s="20">
        <v>97190</v>
      </c>
      <c r="H427" s="20"/>
      <c r="I427" s="20">
        <v>118605</v>
      </c>
      <c r="J427" s="20"/>
      <c r="K427" s="20">
        <v>0</v>
      </c>
      <c r="L427" s="20"/>
      <c r="M427" s="20">
        <v>25307</v>
      </c>
      <c r="N427" s="20"/>
      <c r="O427" s="24">
        <v>0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7" customFormat="1" ht="13.5" customHeight="1">
      <c r="A428" s="20" t="s">
        <v>117</v>
      </c>
      <c r="B428" s="21" t="s">
        <v>10</v>
      </c>
      <c r="C428" s="20">
        <f t="shared" si="16"/>
        <v>228530</v>
      </c>
      <c r="D428" s="20"/>
      <c r="E428" s="20">
        <v>87037</v>
      </c>
      <c r="F428" s="20"/>
      <c r="G428" s="20">
        <v>67658</v>
      </c>
      <c r="H428" s="20"/>
      <c r="I428" s="20">
        <v>43562</v>
      </c>
      <c r="J428" s="20"/>
      <c r="K428" s="20">
        <v>830</v>
      </c>
      <c r="L428" s="20"/>
      <c r="M428" s="20">
        <v>29443</v>
      </c>
      <c r="N428" s="20"/>
      <c r="O428" s="24">
        <v>0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7" customFormat="1" ht="13.5" customHeight="1">
      <c r="A429" s="20" t="s">
        <v>118</v>
      </c>
      <c r="B429" s="21" t="s">
        <v>10</v>
      </c>
      <c r="C429" s="20">
        <f t="shared" si="16"/>
        <v>655681</v>
      </c>
      <c r="D429" s="20"/>
      <c r="E429" s="20">
        <v>425395</v>
      </c>
      <c r="F429" s="20"/>
      <c r="G429" s="20">
        <v>82672</v>
      </c>
      <c r="H429" s="20"/>
      <c r="I429" s="20">
        <v>144104</v>
      </c>
      <c r="J429" s="20"/>
      <c r="K429" s="20">
        <v>0</v>
      </c>
      <c r="L429" s="20"/>
      <c r="M429" s="24">
        <v>3510</v>
      </c>
      <c r="N429" s="20"/>
      <c r="O429" s="24">
        <v>0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7" customFormat="1" ht="13.5" customHeight="1">
      <c r="A430" s="20" t="s">
        <v>119</v>
      </c>
      <c r="B430" s="21" t="s">
        <v>10</v>
      </c>
      <c r="C430" s="20">
        <f t="shared" si="16"/>
        <v>372069</v>
      </c>
      <c r="D430" s="20"/>
      <c r="E430" s="20">
        <v>214875</v>
      </c>
      <c r="F430" s="20"/>
      <c r="G430" s="20">
        <v>55072</v>
      </c>
      <c r="H430" s="20"/>
      <c r="I430" s="20">
        <v>73299</v>
      </c>
      <c r="J430" s="20"/>
      <c r="K430" s="20">
        <v>11253</v>
      </c>
      <c r="L430" s="20"/>
      <c r="M430" s="24">
        <v>15692</v>
      </c>
      <c r="N430" s="20"/>
      <c r="O430" s="24">
        <v>1878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7" customFormat="1" ht="13.5" customHeight="1">
      <c r="A431" s="20" t="s">
        <v>226</v>
      </c>
      <c r="B431" s="21"/>
      <c r="C431" s="20">
        <f t="shared" si="16"/>
        <v>65425</v>
      </c>
      <c r="D431" s="20"/>
      <c r="E431" s="20">
        <v>0</v>
      </c>
      <c r="F431" s="20"/>
      <c r="G431" s="20">
        <v>0</v>
      </c>
      <c r="H431" s="20"/>
      <c r="I431" s="20">
        <v>65425</v>
      </c>
      <c r="J431" s="20"/>
      <c r="K431" s="20">
        <v>0</v>
      </c>
      <c r="L431" s="20"/>
      <c r="M431" s="24">
        <v>0</v>
      </c>
      <c r="N431" s="20"/>
      <c r="O431" s="24">
        <v>0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7" customFormat="1" ht="13.5" customHeight="1">
      <c r="A432" s="20" t="s">
        <v>302</v>
      </c>
      <c r="B432" s="21" t="s">
        <v>10</v>
      </c>
      <c r="C432" s="20">
        <f t="shared" si="16"/>
        <v>296449</v>
      </c>
      <c r="D432" s="20"/>
      <c r="E432" s="20">
        <v>226261</v>
      </c>
      <c r="F432" s="20"/>
      <c r="G432" s="20">
        <v>499</v>
      </c>
      <c r="H432" s="20"/>
      <c r="I432" s="20">
        <v>65725</v>
      </c>
      <c r="J432" s="20"/>
      <c r="K432" s="20">
        <v>0</v>
      </c>
      <c r="L432" s="20"/>
      <c r="M432" s="20">
        <v>3964</v>
      </c>
      <c r="N432" s="20"/>
      <c r="O432" s="20">
        <v>0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7" customFormat="1" ht="13.5" customHeight="1">
      <c r="A433" s="20" t="s">
        <v>120</v>
      </c>
      <c r="B433" s="21" t="s">
        <v>10</v>
      </c>
      <c r="C433" s="20">
        <f t="shared" si="16"/>
        <v>242499</v>
      </c>
      <c r="D433" s="20"/>
      <c r="E433" s="20">
        <v>119800</v>
      </c>
      <c r="F433" s="20"/>
      <c r="G433" s="20">
        <v>42809</v>
      </c>
      <c r="H433" s="20"/>
      <c r="I433" s="20">
        <v>46121</v>
      </c>
      <c r="J433" s="20"/>
      <c r="K433" s="20">
        <v>9728</v>
      </c>
      <c r="L433" s="20"/>
      <c r="M433" s="20">
        <v>24041</v>
      </c>
      <c r="N433" s="20"/>
      <c r="O433" s="24">
        <v>0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7" customFormat="1" ht="13.5" customHeight="1">
      <c r="A434" s="20" t="s">
        <v>121</v>
      </c>
      <c r="B434" s="21" t="s">
        <v>10</v>
      </c>
      <c r="C434" s="20">
        <f t="shared" si="16"/>
        <v>1602816</v>
      </c>
      <c r="D434" s="20"/>
      <c r="E434" s="20">
        <v>852627</v>
      </c>
      <c r="F434" s="20"/>
      <c r="G434" s="20">
        <v>301510</v>
      </c>
      <c r="H434" s="20"/>
      <c r="I434" s="20">
        <v>355262</v>
      </c>
      <c r="J434" s="20"/>
      <c r="K434" s="28">
        <v>4299</v>
      </c>
      <c r="L434" s="20"/>
      <c r="M434" s="20">
        <v>89118</v>
      </c>
      <c r="N434" s="20"/>
      <c r="O434" s="24">
        <v>0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7" customFormat="1" ht="13.5" customHeight="1">
      <c r="A435" s="20" t="s">
        <v>122</v>
      </c>
      <c r="B435" s="21" t="s">
        <v>10</v>
      </c>
      <c r="C435" s="25">
        <f t="shared" si="16"/>
        <v>2565150</v>
      </c>
      <c r="D435" s="20"/>
      <c r="E435" s="25">
        <v>1307329</v>
      </c>
      <c r="F435" s="20"/>
      <c r="G435" s="25">
        <v>476909</v>
      </c>
      <c r="H435" s="20"/>
      <c r="I435" s="25">
        <v>519636</v>
      </c>
      <c r="J435" s="20"/>
      <c r="K435" s="25">
        <v>22173</v>
      </c>
      <c r="L435" s="20"/>
      <c r="M435" s="25">
        <v>234583</v>
      </c>
      <c r="N435" s="20"/>
      <c r="O435" s="25">
        <v>4520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7" customFormat="1" ht="13.5" customHeight="1">
      <c r="A436" s="20" t="s">
        <v>305</v>
      </c>
      <c r="B436" s="21" t="s">
        <v>10</v>
      </c>
      <c r="C436" s="20" t="s">
        <v>10</v>
      </c>
      <c r="D436" s="20"/>
      <c r="E436" s="20" t="s">
        <v>10</v>
      </c>
      <c r="F436" s="20" t="s">
        <v>10</v>
      </c>
      <c r="G436" s="20"/>
      <c r="H436" s="20" t="s">
        <v>10</v>
      </c>
      <c r="I436" s="20" t="s">
        <v>10</v>
      </c>
      <c r="J436" s="20" t="s">
        <v>10</v>
      </c>
      <c r="K436" s="20" t="s">
        <v>10</v>
      </c>
      <c r="L436" s="20" t="s">
        <v>10</v>
      </c>
      <c r="M436" s="20" t="s">
        <v>10</v>
      </c>
      <c r="N436" s="20" t="s">
        <v>10</v>
      </c>
      <c r="O436" s="20" t="s">
        <v>10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7" customFormat="1" ht="13.5" customHeight="1">
      <c r="A437" s="20" t="s">
        <v>198</v>
      </c>
      <c r="B437" s="21" t="s">
        <v>10</v>
      </c>
      <c r="C437" s="25">
        <f>SUM(E437:O437)</f>
        <v>22141718</v>
      </c>
      <c r="D437" s="20"/>
      <c r="E437" s="25">
        <f>SUM(E418:E435)</f>
        <v>12415728</v>
      </c>
      <c r="F437" s="20"/>
      <c r="G437" s="25">
        <f>SUM(G418:G435)</f>
        <v>3160367</v>
      </c>
      <c r="H437" s="20"/>
      <c r="I437" s="25">
        <f>SUM(I418:I435)</f>
        <v>4393056</v>
      </c>
      <c r="J437" s="20"/>
      <c r="K437" s="25">
        <f>SUM(K418:K435)</f>
        <v>157053</v>
      </c>
      <c r="L437" s="20"/>
      <c r="M437" s="25">
        <f>SUM(M418:M435)</f>
        <v>1909470</v>
      </c>
      <c r="N437" s="20"/>
      <c r="O437" s="25">
        <f>SUM(O418:O435)</f>
        <v>106044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7" customFormat="1" ht="13.5" customHeight="1">
      <c r="A438" s="20"/>
      <c r="B438" s="21" t="s">
        <v>10</v>
      </c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7" customFormat="1" ht="13.5" customHeight="1">
      <c r="A439" s="20" t="s">
        <v>199</v>
      </c>
      <c r="B439" s="21" t="s">
        <v>10</v>
      </c>
      <c r="C439" s="25">
        <f>SUM(E439:O439)</f>
        <v>55728283</v>
      </c>
      <c r="D439" s="20"/>
      <c r="E439" s="25">
        <f>SUM(E437+E415++E413+E411+E409+E407+E405+E403+E399+E392+E388+E384+E382+E377+E375+E401+E390+E386)</f>
        <v>28261003</v>
      </c>
      <c r="F439" s="29"/>
      <c r="G439" s="25">
        <f>SUM(G437+G415++G413+G411+G409+G407+G405+G403+G399+G392+G388+G384+G382+G377+G375+G401+G390+G386)</f>
        <v>5475119</v>
      </c>
      <c r="H439" s="29"/>
      <c r="I439" s="25">
        <f>SUM(I437+I415++I413+I411+I409+I407+I405+I403+I399+I392+I388+I384+I382+I377+I375+I401+I390+I386)</f>
        <v>9448680</v>
      </c>
      <c r="J439" s="29"/>
      <c r="K439" s="25">
        <f>SUM(K437+K415++K413+K411+K409+K407+K405+K403+K399+K392+K388+K384+K382+K377+K375+K401+K390+K386)</f>
        <v>244341</v>
      </c>
      <c r="L439" s="29"/>
      <c r="M439" s="25">
        <f>SUM(M437+M415++M413+M411+M409+M407+M405+M403+M399+M392+M388+M384+M382+M377+M375+M401+M390+M386)</f>
        <v>7650957</v>
      </c>
      <c r="N439" s="29"/>
      <c r="O439" s="25">
        <f>SUM(O437+O415++O413+O411+O409+O407+O405+O403+O399+O392+O388+O384+O382+O377+O375+O401+O390+O386)</f>
        <v>4648183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7" customFormat="1" ht="13.5" customHeight="1">
      <c r="A440" s="20"/>
      <c r="B440" s="21"/>
      <c r="C440" s="29"/>
      <c r="D440" s="20"/>
      <c r="E440" s="29"/>
      <c r="F440" s="20"/>
      <c r="G440" s="29"/>
      <c r="H440" s="20"/>
      <c r="I440" s="29"/>
      <c r="J440" s="20"/>
      <c r="K440" s="29"/>
      <c r="L440" s="20"/>
      <c r="M440" s="29"/>
      <c r="N440" s="20"/>
      <c r="O440" s="29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7" customFormat="1" ht="13.5" customHeight="1">
      <c r="A441" s="20" t="s">
        <v>235</v>
      </c>
      <c r="B441" s="21" t="s">
        <v>10</v>
      </c>
      <c r="C441" s="20" t="s">
        <v>10</v>
      </c>
      <c r="D441" s="20"/>
      <c r="E441" s="20" t="s">
        <v>10</v>
      </c>
      <c r="F441" s="20" t="s">
        <v>10</v>
      </c>
      <c r="G441" s="20" t="s">
        <v>10</v>
      </c>
      <c r="H441" s="20" t="s">
        <v>10</v>
      </c>
      <c r="I441" s="20" t="s">
        <v>10</v>
      </c>
      <c r="J441" s="20" t="s">
        <v>10</v>
      </c>
      <c r="K441" s="20" t="s">
        <v>10</v>
      </c>
      <c r="L441" s="20" t="s">
        <v>10</v>
      </c>
      <c r="M441" s="20" t="s">
        <v>10</v>
      </c>
      <c r="N441" s="20" t="s">
        <v>10</v>
      </c>
      <c r="O441" s="20" t="s">
        <v>10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7" customFormat="1" ht="13.5" customHeight="1">
      <c r="A442" s="20" t="s">
        <v>333</v>
      </c>
      <c r="B442" s="21"/>
      <c r="C442" s="31">
        <f>SUM(E442:O442)</f>
        <v>910512</v>
      </c>
      <c r="D442" s="20"/>
      <c r="E442" s="31">
        <v>286959</v>
      </c>
      <c r="F442" s="20"/>
      <c r="G442" s="31">
        <v>411644</v>
      </c>
      <c r="H442" s="20"/>
      <c r="I442" s="31">
        <v>169066</v>
      </c>
      <c r="J442" s="20"/>
      <c r="K442" s="31">
        <v>699</v>
      </c>
      <c r="L442" s="20"/>
      <c r="M442" s="31">
        <v>42144</v>
      </c>
      <c r="N442" s="20"/>
      <c r="O442" s="31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7" customFormat="1" ht="13.5" customHeight="1">
      <c r="A443" s="20"/>
      <c r="B443" s="21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7" customFormat="1" ht="13.5" customHeight="1">
      <c r="A444" s="20" t="s">
        <v>123</v>
      </c>
      <c r="B444" s="21" t="s">
        <v>10</v>
      </c>
      <c r="C444" s="25">
        <f>SUM(E444:O444)</f>
        <v>223167</v>
      </c>
      <c r="D444" s="20"/>
      <c r="E444" s="25">
        <v>94894</v>
      </c>
      <c r="F444" s="20"/>
      <c r="G444" s="25">
        <v>50070</v>
      </c>
      <c r="H444" s="20"/>
      <c r="I444" s="25">
        <v>52777</v>
      </c>
      <c r="J444" s="20"/>
      <c r="K444" s="26">
        <v>12643</v>
      </c>
      <c r="L444" s="20"/>
      <c r="M444" s="25">
        <v>9310</v>
      </c>
      <c r="N444" s="20"/>
      <c r="O444" s="26">
        <v>3473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7" customFormat="1" ht="13.5" customHeight="1">
      <c r="A445" s="20"/>
      <c r="B445" s="21" t="s">
        <v>10</v>
      </c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7" customFormat="1" ht="13.5" customHeight="1">
      <c r="A446" s="20" t="s">
        <v>334</v>
      </c>
      <c r="B446" s="21" t="s">
        <v>10</v>
      </c>
      <c r="C446" s="25">
        <f>SUM(E446:O446)</f>
        <v>722939</v>
      </c>
      <c r="D446" s="20"/>
      <c r="E446" s="25">
        <v>528975</v>
      </c>
      <c r="F446" s="20"/>
      <c r="G446" s="25">
        <v>56747</v>
      </c>
      <c r="H446" s="20"/>
      <c r="I446" s="25">
        <v>161059</v>
      </c>
      <c r="J446" s="20"/>
      <c r="K446" s="26">
        <v>6226</v>
      </c>
      <c r="L446" s="20"/>
      <c r="M446" s="25">
        <v>-30068</v>
      </c>
      <c r="N446" s="20"/>
      <c r="O446" s="26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7" customFormat="1" ht="13.5" customHeight="1">
      <c r="A447" s="20"/>
      <c r="B447" s="21"/>
      <c r="C447" s="29"/>
      <c r="D447" s="20"/>
      <c r="E447" s="29"/>
      <c r="F447" s="20"/>
      <c r="G447" s="29"/>
      <c r="H447" s="20"/>
      <c r="I447" s="29"/>
      <c r="J447" s="20"/>
      <c r="K447" s="33"/>
      <c r="L447" s="20"/>
      <c r="M447" s="29"/>
      <c r="N447" s="20"/>
      <c r="O447" s="33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7" customFormat="1" ht="13.5" customHeight="1">
      <c r="A448" s="20" t="s">
        <v>366</v>
      </c>
      <c r="B448" s="21"/>
      <c r="C448" s="25">
        <f>SUM(E448:O448)</f>
        <v>3958258</v>
      </c>
      <c r="D448" s="20"/>
      <c r="E448" s="31">
        <v>1641316</v>
      </c>
      <c r="F448" s="20"/>
      <c r="G448" s="31">
        <v>960261</v>
      </c>
      <c r="H448" s="20"/>
      <c r="I448" s="31">
        <v>671312</v>
      </c>
      <c r="J448" s="20"/>
      <c r="K448" s="46">
        <v>157253</v>
      </c>
      <c r="L448" s="20"/>
      <c r="M448" s="31">
        <v>523489</v>
      </c>
      <c r="N448" s="20"/>
      <c r="O448" s="46">
        <v>4627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7" customFormat="1" ht="13.5" customHeight="1">
      <c r="A449" s="20"/>
      <c r="B449" s="21" t="s">
        <v>10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7" customFormat="1" ht="13.5" customHeight="1">
      <c r="A450" s="20" t="s">
        <v>369</v>
      </c>
      <c r="B450" s="21" t="s">
        <v>10</v>
      </c>
      <c r="C450" s="25">
        <f>SUM(E450:O450)</f>
        <v>1468776</v>
      </c>
      <c r="D450" s="20"/>
      <c r="E450" s="25">
        <v>464184</v>
      </c>
      <c r="F450" s="20"/>
      <c r="G450" s="25">
        <v>498738</v>
      </c>
      <c r="H450" s="20"/>
      <c r="I450" s="25">
        <v>270421</v>
      </c>
      <c r="J450" s="20"/>
      <c r="K450" s="25">
        <v>3373</v>
      </c>
      <c r="L450" s="20"/>
      <c r="M450" s="25">
        <v>228332</v>
      </c>
      <c r="N450" s="20"/>
      <c r="O450" s="25">
        <v>3728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7" customFormat="1" ht="13.5" customHeight="1">
      <c r="A451" s="20"/>
      <c r="B451" s="21" t="s">
        <v>10</v>
      </c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7" customFormat="1" ht="13.5" customHeight="1">
      <c r="A452" s="20" t="s">
        <v>252</v>
      </c>
      <c r="B452" s="21" t="s">
        <v>10</v>
      </c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7" customFormat="1" ht="13.5" customHeight="1">
      <c r="A453" s="20" t="s">
        <v>124</v>
      </c>
      <c r="B453" s="21" t="s">
        <v>10</v>
      </c>
      <c r="C453" s="25">
        <f>SUM(E453:O453)</f>
        <v>985636</v>
      </c>
      <c r="D453" s="20"/>
      <c r="E453" s="25">
        <v>509917</v>
      </c>
      <c r="F453" s="20"/>
      <c r="G453" s="25">
        <v>131410</v>
      </c>
      <c r="H453" s="20"/>
      <c r="I453" s="25">
        <v>178947</v>
      </c>
      <c r="J453" s="20"/>
      <c r="K453" s="25">
        <v>14171</v>
      </c>
      <c r="L453" s="20"/>
      <c r="M453" s="25">
        <v>151191</v>
      </c>
      <c r="N453" s="20"/>
      <c r="O453" s="25">
        <v>0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7" customFormat="1" ht="13.5" customHeight="1">
      <c r="A454" s="20"/>
      <c r="B454" s="21" t="s">
        <v>10</v>
      </c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s="7" customFormat="1" ht="13.5" customHeight="1">
      <c r="A455" s="20" t="s">
        <v>253</v>
      </c>
      <c r="B455" s="21" t="s">
        <v>10</v>
      </c>
      <c r="C455" s="20" t="s">
        <v>10</v>
      </c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7" customFormat="1" ht="13.5" customHeight="1">
      <c r="A456" s="20" t="s">
        <v>279</v>
      </c>
      <c r="B456" s="21" t="s">
        <v>10</v>
      </c>
      <c r="C456" s="20">
        <f aca="true" t="shared" si="17" ref="C456:C470">SUM(E456:O456)</f>
        <v>256837</v>
      </c>
      <c r="D456" s="20"/>
      <c r="E456" s="20">
        <v>346792</v>
      </c>
      <c r="F456" s="20"/>
      <c r="G456" s="20">
        <v>44888</v>
      </c>
      <c r="H456" s="20"/>
      <c r="I456" s="20">
        <v>108033</v>
      </c>
      <c r="J456" s="20"/>
      <c r="K456" s="20">
        <v>5006</v>
      </c>
      <c r="L456" s="20"/>
      <c r="M456" s="20">
        <v>-249519</v>
      </c>
      <c r="N456" s="20"/>
      <c r="O456" s="24">
        <v>1637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7" customFormat="1" ht="13.5" customHeight="1">
      <c r="A457" s="20" t="s">
        <v>230</v>
      </c>
      <c r="B457" s="21" t="s">
        <v>10</v>
      </c>
      <c r="C457" s="20">
        <f t="shared" si="17"/>
        <v>232496</v>
      </c>
      <c r="D457" s="20"/>
      <c r="E457" s="24">
        <v>154972</v>
      </c>
      <c r="F457" s="20"/>
      <c r="G457" s="24">
        <v>9369</v>
      </c>
      <c r="H457" s="20"/>
      <c r="I457" s="24">
        <v>35855</v>
      </c>
      <c r="J457" s="20"/>
      <c r="K457" s="24">
        <v>1890</v>
      </c>
      <c r="L457" s="20"/>
      <c r="M457" s="20">
        <v>30410</v>
      </c>
      <c r="N457" s="20"/>
      <c r="O457" s="24">
        <v>0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7" customFormat="1" ht="13.5" customHeight="1">
      <c r="A458" s="20" t="s">
        <v>335</v>
      </c>
      <c r="B458" s="21"/>
      <c r="C458" s="20">
        <f t="shared" si="17"/>
        <v>598710</v>
      </c>
      <c r="D458" s="20"/>
      <c r="E458" s="24">
        <v>302209</v>
      </c>
      <c r="F458" s="20"/>
      <c r="G458" s="24">
        <v>16905</v>
      </c>
      <c r="H458" s="20"/>
      <c r="I458" s="24">
        <v>66497</v>
      </c>
      <c r="J458" s="20"/>
      <c r="K458" s="24">
        <v>20349</v>
      </c>
      <c r="L458" s="20"/>
      <c r="M458" s="20">
        <v>192750</v>
      </c>
      <c r="N458" s="20"/>
      <c r="O458" s="24">
        <v>0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7" customFormat="1" ht="13.5" customHeight="1">
      <c r="A459" s="20" t="s">
        <v>125</v>
      </c>
      <c r="B459" s="21" t="s">
        <v>10</v>
      </c>
      <c r="C459" s="20">
        <f t="shared" si="17"/>
        <v>851480</v>
      </c>
      <c r="D459" s="20"/>
      <c r="E459" s="24">
        <v>282026</v>
      </c>
      <c r="F459" s="20"/>
      <c r="G459" s="20">
        <v>309304</v>
      </c>
      <c r="H459" s="20"/>
      <c r="I459" s="24">
        <v>156654</v>
      </c>
      <c r="J459" s="20"/>
      <c r="K459" s="20">
        <v>3566</v>
      </c>
      <c r="L459" s="20"/>
      <c r="M459" s="20">
        <v>76710</v>
      </c>
      <c r="N459" s="20"/>
      <c r="O459" s="24">
        <v>23220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7" customFormat="1" ht="13.5" customHeight="1">
      <c r="A460" s="20" t="s">
        <v>336</v>
      </c>
      <c r="B460" s="21"/>
      <c r="C460" s="20">
        <f t="shared" si="17"/>
        <v>56190</v>
      </c>
      <c r="D460" s="20"/>
      <c r="E460" s="24">
        <v>8220</v>
      </c>
      <c r="F460" s="20"/>
      <c r="G460" s="20">
        <v>34243</v>
      </c>
      <c r="H460" s="20"/>
      <c r="I460" s="24">
        <v>13727</v>
      </c>
      <c r="J460" s="20"/>
      <c r="K460" s="20">
        <v>0</v>
      </c>
      <c r="L460" s="20"/>
      <c r="M460" s="20">
        <v>0</v>
      </c>
      <c r="N460" s="20"/>
      <c r="O460" s="24">
        <v>0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7" customFormat="1" ht="13.5" customHeight="1">
      <c r="A461" s="20" t="s">
        <v>267</v>
      </c>
      <c r="B461" s="21"/>
      <c r="C461" s="20">
        <f t="shared" si="17"/>
        <v>15818</v>
      </c>
      <c r="D461" s="20"/>
      <c r="E461" s="24">
        <v>0</v>
      </c>
      <c r="F461" s="20"/>
      <c r="G461" s="24">
        <v>0</v>
      </c>
      <c r="H461" s="20"/>
      <c r="I461" s="24">
        <v>0</v>
      </c>
      <c r="J461" s="20"/>
      <c r="K461" s="24">
        <v>0</v>
      </c>
      <c r="L461" s="20"/>
      <c r="M461" s="20">
        <v>15818</v>
      </c>
      <c r="N461" s="20"/>
      <c r="O461" s="24">
        <v>0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7" customFormat="1" ht="13.5" customHeight="1">
      <c r="A462" s="20" t="s">
        <v>126</v>
      </c>
      <c r="B462" s="21" t="s">
        <v>10</v>
      </c>
      <c r="C462" s="20">
        <f t="shared" si="17"/>
        <v>399364</v>
      </c>
      <c r="D462" s="20"/>
      <c r="E462" s="20">
        <v>239534</v>
      </c>
      <c r="F462" s="20"/>
      <c r="G462" s="20">
        <v>53245</v>
      </c>
      <c r="H462" s="20"/>
      <c r="I462" s="20">
        <v>81714</v>
      </c>
      <c r="J462" s="20"/>
      <c r="K462" s="20">
        <v>7310</v>
      </c>
      <c r="L462" s="20"/>
      <c r="M462" s="20">
        <v>14874</v>
      </c>
      <c r="N462" s="20"/>
      <c r="O462" s="24">
        <v>2687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7" customFormat="1" ht="13.5" customHeight="1">
      <c r="A463" s="20" t="s">
        <v>127</v>
      </c>
      <c r="B463" s="21" t="s">
        <v>10</v>
      </c>
      <c r="C463" s="20">
        <f t="shared" si="17"/>
        <v>563574</v>
      </c>
      <c r="D463" s="20"/>
      <c r="E463" s="20">
        <v>274451</v>
      </c>
      <c r="F463" s="20"/>
      <c r="G463" s="20">
        <v>130734</v>
      </c>
      <c r="H463" s="20"/>
      <c r="I463" s="20">
        <v>98278</v>
      </c>
      <c r="J463" s="20"/>
      <c r="K463" s="20">
        <v>16984</v>
      </c>
      <c r="L463" s="20"/>
      <c r="M463" s="20">
        <v>43127</v>
      </c>
      <c r="N463" s="20"/>
      <c r="O463" s="24">
        <v>0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7" customFormat="1" ht="13.5" customHeight="1">
      <c r="A464" s="20" t="s">
        <v>298</v>
      </c>
      <c r="B464" s="21"/>
      <c r="C464" s="20">
        <f t="shared" si="17"/>
        <v>260129</v>
      </c>
      <c r="D464" s="20"/>
      <c r="E464" s="20">
        <v>140476</v>
      </c>
      <c r="F464" s="20"/>
      <c r="G464" s="20">
        <v>56252</v>
      </c>
      <c r="H464" s="20"/>
      <c r="I464" s="20">
        <v>52305</v>
      </c>
      <c r="J464" s="20"/>
      <c r="K464" s="20">
        <v>6177</v>
      </c>
      <c r="L464" s="20"/>
      <c r="M464" s="20">
        <v>4919</v>
      </c>
      <c r="N464" s="20"/>
      <c r="O464" s="24">
        <v>0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7" customFormat="1" ht="13.5" customHeight="1">
      <c r="A465" s="20" t="s">
        <v>128</v>
      </c>
      <c r="B465" s="21" t="s">
        <v>10</v>
      </c>
      <c r="C465" s="20">
        <f t="shared" si="17"/>
        <v>242549</v>
      </c>
      <c r="D465" s="20"/>
      <c r="E465" s="20">
        <v>167538</v>
      </c>
      <c r="F465" s="20"/>
      <c r="G465" s="20">
        <v>4513</v>
      </c>
      <c r="H465" s="20"/>
      <c r="I465" s="20">
        <v>47519</v>
      </c>
      <c r="J465" s="20"/>
      <c r="K465" s="20">
        <v>2288</v>
      </c>
      <c r="L465" s="20"/>
      <c r="M465" s="20">
        <v>20691</v>
      </c>
      <c r="N465" s="20"/>
      <c r="O465" s="24">
        <v>0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7" customFormat="1" ht="13.5" customHeight="1">
      <c r="A466" s="20" t="s">
        <v>261</v>
      </c>
      <c r="B466" s="21" t="s">
        <v>10</v>
      </c>
      <c r="C466" s="20">
        <f t="shared" si="17"/>
        <v>271301</v>
      </c>
      <c r="D466" s="20"/>
      <c r="E466" s="20">
        <v>150815</v>
      </c>
      <c r="F466" s="20"/>
      <c r="G466" s="20">
        <v>42546</v>
      </c>
      <c r="H466" s="20"/>
      <c r="I466" s="20">
        <v>51908</v>
      </c>
      <c r="J466" s="20"/>
      <c r="K466" s="20">
        <v>5173</v>
      </c>
      <c r="L466" s="20"/>
      <c r="M466" s="20">
        <v>20859</v>
      </c>
      <c r="N466" s="20"/>
      <c r="O466" s="24">
        <v>0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7" customFormat="1" ht="13.5" customHeight="1">
      <c r="A467" s="20" t="s">
        <v>299</v>
      </c>
      <c r="B467" s="21"/>
      <c r="C467" s="20">
        <f t="shared" si="17"/>
        <v>8480</v>
      </c>
      <c r="D467" s="20"/>
      <c r="E467" s="20">
        <v>0</v>
      </c>
      <c r="F467" s="20"/>
      <c r="G467" s="20">
        <v>4650</v>
      </c>
      <c r="H467" s="20"/>
      <c r="I467" s="20">
        <v>0</v>
      </c>
      <c r="J467" s="20"/>
      <c r="K467" s="20">
        <v>0</v>
      </c>
      <c r="L467" s="20"/>
      <c r="M467" s="20">
        <v>3830</v>
      </c>
      <c r="N467" s="20"/>
      <c r="O467" s="24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7" customFormat="1" ht="13.5" customHeight="1">
      <c r="A468" s="20" t="s">
        <v>129</v>
      </c>
      <c r="B468" s="21" t="s">
        <v>10</v>
      </c>
      <c r="C468" s="20">
        <f t="shared" si="17"/>
        <v>38369</v>
      </c>
      <c r="D468" s="20"/>
      <c r="E468" s="24">
        <v>0</v>
      </c>
      <c r="F468" s="20"/>
      <c r="G468" s="20">
        <v>38369</v>
      </c>
      <c r="H468" s="20"/>
      <c r="I468" s="24">
        <v>0</v>
      </c>
      <c r="J468" s="20"/>
      <c r="K468" s="24">
        <v>0</v>
      </c>
      <c r="L468" s="20"/>
      <c r="M468" s="24">
        <v>0</v>
      </c>
      <c r="N468" s="20"/>
      <c r="O468" s="24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7" customFormat="1" ht="13.5" customHeight="1">
      <c r="A469" s="20" t="s">
        <v>130</v>
      </c>
      <c r="B469" s="21" t="s">
        <v>10</v>
      </c>
      <c r="C469" s="29">
        <f t="shared" si="17"/>
        <v>22092</v>
      </c>
      <c r="D469" s="20"/>
      <c r="E469" s="33">
        <v>0</v>
      </c>
      <c r="F469" s="20"/>
      <c r="G469" s="29">
        <v>22092</v>
      </c>
      <c r="H469" s="20"/>
      <c r="I469" s="33">
        <v>0</v>
      </c>
      <c r="J469" s="20"/>
      <c r="K469" s="33">
        <v>0</v>
      </c>
      <c r="L469" s="20"/>
      <c r="M469" s="33">
        <v>0</v>
      </c>
      <c r="N469" s="20"/>
      <c r="O469" s="33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7" customFormat="1" ht="13.5" customHeight="1">
      <c r="A470" s="20" t="s">
        <v>200</v>
      </c>
      <c r="B470" s="21" t="s">
        <v>10</v>
      </c>
      <c r="C470" s="25">
        <f t="shared" si="17"/>
        <v>3817389</v>
      </c>
      <c r="D470" s="20"/>
      <c r="E470" s="25">
        <f>SUM(E456:E469)</f>
        <v>2067033</v>
      </c>
      <c r="F470" s="20"/>
      <c r="G470" s="25">
        <f>SUM(G456:G469)</f>
        <v>767110</v>
      </c>
      <c r="H470" s="20"/>
      <c r="I470" s="25">
        <f>SUM(I456:I469)</f>
        <v>712490</v>
      </c>
      <c r="J470" s="20"/>
      <c r="K470" s="25">
        <f>SUM(K456:K469)</f>
        <v>68743</v>
      </c>
      <c r="L470" s="20"/>
      <c r="M470" s="25">
        <f>SUM(M456:M469)</f>
        <v>174469</v>
      </c>
      <c r="N470" s="20"/>
      <c r="O470" s="25">
        <f>SUM(O456:O469)</f>
        <v>27544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7" customFormat="1" ht="13.5" customHeight="1">
      <c r="A471" s="20"/>
      <c r="B471" s="21" t="s">
        <v>10</v>
      </c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7" customFormat="1" ht="13.5" customHeight="1">
      <c r="A472" s="20" t="s">
        <v>367</v>
      </c>
      <c r="B472" s="21" t="s">
        <v>10</v>
      </c>
      <c r="C472" s="25">
        <f>SUM(E472:O472)</f>
        <v>137709</v>
      </c>
      <c r="D472" s="20"/>
      <c r="E472" s="25">
        <v>55084</v>
      </c>
      <c r="F472" s="20"/>
      <c r="G472" s="25">
        <v>34427</v>
      </c>
      <c r="H472" s="20"/>
      <c r="I472" s="25">
        <v>13771</v>
      </c>
      <c r="J472" s="20"/>
      <c r="K472" s="26">
        <v>0</v>
      </c>
      <c r="L472" s="20"/>
      <c r="M472" s="25">
        <v>34427</v>
      </c>
      <c r="N472" s="20"/>
      <c r="O472" s="26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7" customFormat="1" ht="13.5" customHeight="1">
      <c r="A473" s="20"/>
      <c r="B473" s="21"/>
      <c r="C473" s="29"/>
      <c r="D473" s="29"/>
      <c r="E473" s="29"/>
      <c r="F473" s="29"/>
      <c r="G473" s="29"/>
      <c r="H473" s="29"/>
      <c r="I473" s="29"/>
      <c r="J473" s="29"/>
      <c r="K473" s="33"/>
      <c r="L473" s="29"/>
      <c r="M473" s="29"/>
      <c r="N473" s="29"/>
      <c r="O473" s="33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s="7" customFormat="1" ht="13.5" customHeight="1">
      <c r="A474" s="20" t="s">
        <v>202</v>
      </c>
      <c r="B474" s="21" t="s">
        <v>10</v>
      </c>
      <c r="C474" s="25">
        <f>SUM(E474:O474)</f>
        <v>12224386</v>
      </c>
      <c r="D474" s="20"/>
      <c r="E474" s="25">
        <f>SUM(E472,E470,E453,E450,E448+E446,E444,E442)</f>
        <v>5648362</v>
      </c>
      <c r="F474" s="20"/>
      <c r="G474" s="25">
        <f>SUM(G472,G470,G453,G450,G448+G446,G444,G442)</f>
        <v>2910407</v>
      </c>
      <c r="H474" s="20"/>
      <c r="I474" s="25">
        <f>SUM(I472,I470,I453,I450,I448+I446,I444,I442)</f>
        <v>2229843</v>
      </c>
      <c r="J474" s="20"/>
      <c r="K474" s="25">
        <f>SUM(K472,K470,K453,K450,K448+K446,K444,K442)</f>
        <v>263108</v>
      </c>
      <c r="L474" s="20"/>
      <c r="M474" s="25">
        <f>SUM(M472,M470,M453,M450,M448+M446,M444,M442)</f>
        <v>1133294</v>
      </c>
      <c r="N474" s="20"/>
      <c r="O474" s="25">
        <f>SUM(O472,O470,O453,O450,O448+O446,O444,O442)</f>
        <v>39372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s="7" customFormat="1" ht="13.5" customHeight="1">
      <c r="A475" s="20"/>
      <c r="B475" s="21"/>
      <c r="C475" s="29"/>
      <c r="D475" s="20"/>
      <c r="E475" s="29"/>
      <c r="F475" s="20"/>
      <c r="G475" s="29"/>
      <c r="H475" s="20"/>
      <c r="I475" s="29"/>
      <c r="J475" s="20"/>
      <c r="K475" s="29"/>
      <c r="L475" s="20"/>
      <c r="M475" s="29"/>
      <c r="N475" s="20"/>
      <c r="O475" s="29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s="7" customFormat="1" ht="13.5" customHeight="1">
      <c r="A476" s="20" t="s">
        <v>210</v>
      </c>
      <c r="B476" s="21" t="s">
        <v>10</v>
      </c>
      <c r="C476" s="20">
        <f>SUM(E476:O476)</f>
        <v>-76024</v>
      </c>
      <c r="D476" s="20"/>
      <c r="E476" s="20">
        <v>-30410</v>
      </c>
      <c r="F476" s="20"/>
      <c r="G476" s="20">
        <v>-19766</v>
      </c>
      <c r="H476" s="20"/>
      <c r="I476" s="20">
        <v>-6082</v>
      </c>
      <c r="J476" s="20"/>
      <c r="K476" s="24">
        <v>0</v>
      </c>
      <c r="L476" s="20"/>
      <c r="M476" s="20">
        <v>-19766</v>
      </c>
      <c r="N476" s="20"/>
      <c r="O476" s="24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s="7" customFormat="1" ht="13.5" customHeight="1">
      <c r="A477" s="20" t="s">
        <v>288</v>
      </c>
      <c r="B477" s="21" t="s">
        <v>10</v>
      </c>
      <c r="C477" s="25">
        <f>SUM(E477:O477)</f>
        <v>-137709</v>
      </c>
      <c r="D477" s="20"/>
      <c r="E477" s="25">
        <v>-55084</v>
      </c>
      <c r="F477" s="20"/>
      <c r="G477" s="25">
        <v>-34427</v>
      </c>
      <c r="H477" s="20"/>
      <c r="I477" s="25">
        <v>-13771</v>
      </c>
      <c r="J477" s="20"/>
      <c r="K477" s="26">
        <v>0</v>
      </c>
      <c r="L477" s="20"/>
      <c r="M477" s="25">
        <v>-34427</v>
      </c>
      <c r="N477" s="20"/>
      <c r="O477" s="26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s="7" customFormat="1" ht="13.5" customHeight="1">
      <c r="A478" s="20"/>
      <c r="B478" s="21" t="s">
        <v>10</v>
      </c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s="7" customFormat="1" ht="13.5" customHeight="1">
      <c r="A479" s="20" t="s">
        <v>201</v>
      </c>
      <c r="B479" s="21" t="s">
        <v>10</v>
      </c>
      <c r="C479" s="25">
        <f>SUM(E479:O479)</f>
        <v>12010653</v>
      </c>
      <c r="D479" s="20"/>
      <c r="E479" s="25">
        <f>SUM(E474,E476,E477)</f>
        <v>5562868</v>
      </c>
      <c r="F479" s="20"/>
      <c r="G479" s="25">
        <f>SUM(G474,G476,G477)</f>
        <v>2856214</v>
      </c>
      <c r="H479" s="20"/>
      <c r="I479" s="25">
        <f>SUM(I474,I476,I477)</f>
        <v>2209990</v>
      </c>
      <c r="J479" s="20"/>
      <c r="K479" s="25">
        <f>SUM(K474,K476,K477)</f>
        <v>263108</v>
      </c>
      <c r="L479" s="20"/>
      <c r="M479" s="25">
        <f>SUM(M474,M476,M477)</f>
        <v>1079101</v>
      </c>
      <c r="N479" s="20"/>
      <c r="O479" s="25">
        <f>SUM(O474,O476,O477)</f>
        <v>39372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s="7" customFormat="1" ht="13.5" customHeight="1">
      <c r="A480" s="20"/>
      <c r="B480" s="21" t="s">
        <v>10</v>
      </c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7" customFormat="1" ht="13.5" customHeight="1">
      <c r="A481" s="20" t="s">
        <v>236</v>
      </c>
      <c r="B481" s="21" t="s">
        <v>10</v>
      </c>
      <c r="C481" s="20" t="s">
        <v>10</v>
      </c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7" customFormat="1" ht="13.5" customHeight="1">
      <c r="A482" s="20" t="s">
        <v>254</v>
      </c>
      <c r="B482" s="21" t="s">
        <v>10</v>
      </c>
      <c r="C482" s="20" t="s">
        <v>10</v>
      </c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s="7" customFormat="1" ht="13.5" customHeight="1">
      <c r="A483" s="20" t="s">
        <v>131</v>
      </c>
      <c r="B483" s="21" t="s">
        <v>10</v>
      </c>
      <c r="C483" s="20">
        <f aca="true" t="shared" si="18" ref="C483:C490">SUM(E483:O483)</f>
        <v>1456951</v>
      </c>
      <c r="D483" s="20"/>
      <c r="E483" s="20">
        <v>1062751</v>
      </c>
      <c r="F483" s="20"/>
      <c r="G483" s="20">
        <v>22687</v>
      </c>
      <c r="H483" s="20"/>
      <c r="I483" s="20">
        <v>334984</v>
      </c>
      <c r="J483" s="20"/>
      <c r="K483" s="20">
        <v>5742</v>
      </c>
      <c r="L483" s="20"/>
      <c r="M483" s="20">
        <v>30787</v>
      </c>
      <c r="N483" s="20"/>
      <c r="O483" s="20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7" customFormat="1" ht="13.5" customHeight="1">
      <c r="A484" s="20" t="s">
        <v>280</v>
      </c>
      <c r="B484" s="21" t="s">
        <v>10</v>
      </c>
      <c r="C484" s="20">
        <f t="shared" si="18"/>
        <v>583553</v>
      </c>
      <c r="D484" s="20"/>
      <c r="E484" s="20">
        <v>453928</v>
      </c>
      <c r="F484" s="20"/>
      <c r="G484" s="20">
        <v>0</v>
      </c>
      <c r="H484" s="20"/>
      <c r="I484" s="20">
        <v>126048</v>
      </c>
      <c r="J484" s="20"/>
      <c r="K484" s="20">
        <v>0</v>
      </c>
      <c r="L484" s="20"/>
      <c r="M484" s="20">
        <v>3577</v>
      </c>
      <c r="N484" s="20"/>
      <c r="O484" s="24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s="7" customFormat="1" ht="13.5" customHeight="1">
      <c r="A485" s="20" t="s">
        <v>281</v>
      </c>
      <c r="B485" s="21" t="s">
        <v>10</v>
      </c>
      <c r="C485" s="20">
        <f t="shared" si="18"/>
        <v>1168159</v>
      </c>
      <c r="D485" s="20"/>
      <c r="E485" s="20">
        <v>704546</v>
      </c>
      <c r="F485" s="20"/>
      <c r="G485" s="20">
        <v>108931</v>
      </c>
      <c r="H485" s="20"/>
      <c r="I485" s="20">
        <v>221153</v>
      </c>
      <c r="J485" s="20"/>
      <c r="K485" s="20">
        <v>26426</v>
      </c>
      <c r="L485" s="20"/>
      <c r="M485" s="20">
        <v>102371</v>
      </c>
      <c r="N485" s="20"/>
      <c r="O485" s="20">
        <v>4732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s="7" customFormat="1" ht="13.5" customHeight="1">
      <c r="A486" s="20" t="s">
        <v>282</v>
      </c>
      <c r="B486" s="21"/>
      <c r="C486" s="20">
        <f t="shared" si="18"/>
        <v>546287</v>
      </c>
      <c r="D486" s="20"/>
      <c r="E486" s="20">
        <v>311204</v>
      </c>
      <c r="F486" s="20"/>
      <c r="G486" s="20">
        <v>85186</v>
      </c>
      <c r="H486" s="20"/>
      <c r="I486" s="20">
        <v>130048</v>
      </c>
      <c r="J486" s="20"/>
      <c r="K486" s="20">
        <v>10251</v>
      </c>
      <c r="L486" s="20"/>
      <c r="M486" s="20">
        <v>9598</v>
      </c>
      <c r="N486" s="20"/>
      <c r="O486" s="20">
        <v>0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s="7" customFormat="1" ht="13.5" customHeight="1">
      <c r="A487" s="20" t="s">
        <v>283</v>
      </c>
      <c r="B487" s="21" t="s">
        <v>10</v>
      </c>
      <c r="C487" s="20">
        <f t="shared" si="18"/>
        <v>1030914</v>
      </c>
      <c r="D487" s="20"/>
      <c r="E487" s="20">
        <v>579713</v>
      </c>
      <c r="F487" s="20"/>
      <c r="G487" s="20">
        <v>75521</v>
      </c>
      <c r="H487" s="20"/>
      <c r="I487" s="20">
        <v>181110</v>
      </c>
      <c r="J487" s="20"/>
      <c r="K487" s="20">
        <v>13192</v>
      </c>
      <c r="L487" s="20"/>
      <c r="M487" s="20">
        <v>174812</v>
      </c>
      <c r="N487" s="20"/>
      <c r="O487" s="24">
        <v>6566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s="7" customFormat="1" ht="13.5" customHeight="1">
      <c r="A488" s="20" t="s">
        <v>284</v>
      </c>
      <c r="B488" s="21" t="s">
        <v>10</v>
      </c>
      <c r="C488" s="20">
        <f t="shared" si="18"/>
        <v>1250127</v>
      </c>
      <c r="D488" s="20"/>
      <c r="E488" s="20">
        <v>766915</v>
      </c>
      <c r="F488" s="20"/>
      <c r="G488" s="20">
        <v>106996</v>
      </c>
      <c r="H488" s="20"/>
      <c r="I488" s="20">
        <v>294177</v>
      </c>
      <c r="J488" s="20"/>
      <c r="K488" s="20">
        <v>10882</v>
      </c>
      <c r="L488" s="20"/>
      <c r="M488" s="20">
        <v>69634</v>
      </c>
      <c r="N488" s="20"/>
      <c r="O488" s="20">
        <v>1523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s="7" customFormat="1" ht="13.5" customHeight="1">
      <c r="A489" s="20" t="s">
        <v>285</v>
      </c>
      <c r="B489" s="21" t="s">
        <v>10</v>
      </c>
      <c r="C489" s="25">
        <f t="shared" si="18"/>
        <v>348230</v>
      </c>
      <c r="D489" s="20"/>
      <c r="E489" s="25">
        <v>217570</v>
      </c>
      <c r="F489" s="20"/>
      <c r="G489" s="25">
        <v>44160</v>
      </c>
      <c r="H489" s="20"/>
      <c r="I489" s="25">
        <v>76079</v>
      </c>
      <c r="J489" s="20"/>
      <c r="K489" s="26">
        <v>44</v>
      </c>
      <c r="L489" s="20"/>
      <c r="M489" s="26">
        <v>10377</v>
      </c>
      <c r="N489" s="20"/>
      <c r="O489" s="26">
        <v>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s="7" customFormat="1" ht="13.5" customHeight="1">
      <c r="A490" s="20" t="s">
        <v>132</v>
      </c>
      <c r="B490" s="21" t="s">
        <v>10</v>
      </c>
      <c r="C490" s="25">
        <f t="shared" si="18"/>
        <v>6384221</v>
      </c>
      <c r="D490" s="20"/>
      <c r="E490" s="25">
        <f>SUM(E483:E489)</f>
        <v>4096627</v>
      </c>
      <c r="F490" s="20"/>
      <c r="G490" s="25">
        <f>SUM(G483:G489)</f>
        <v>443481</v>
      </c>
      <c r="H490" s="20"/>
      <c r="I490" s="25">
        <f>SUM(I483:I489)</f>
        <v>1363599</v>
      </c>
      <c r="J490" s="20"/>
      <c r="K490" s="25">
        <f>SUM(K483:K489)</f>
        <v>66537</v>
      </c>
      <c r="L490" s="20"/>
      <c r="M490" s="25">
        <f>SUM(M483:M489)</f>
        <v>401156</v>
      </c>
      <c r="N490" s="20"/>
      <c r="O490" s="25">
        <f>SUM(O483:O489)</f>
        <v>12821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s="7" customFormat="1" ht="13.5" customHeight="1">
      <c r="A491" s="28"/>
      <c r="B491" s="21" t="s">
        <v>10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7" customFormat="1" ht="13.5" customHeight="1">
      <c r="A492" s="20" t="s">
        <v>255</v>
      </c>
      <c r="B492" s="21" t="s">
        <v>10</v>
      </c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7" customFormat="1" ht="13.5" customHeight="1">
      <c r="A493" s="20" t="s">
        <v>133</v>
      </c>
      <c r="B493" s="21" t="s">
        <v>10</v>
      </c>
      <c r="C493" s="20">
        <f>SUM(E493:O493)</f>
        <v>5614700</v>
      </c>
      <c r="D493" s="20"/>
      <c r="E493" s="20">
        <v>2031430</v>
      </c>
      <c r="F493" s="20"/>
      <c r="G493" s="20">
        <v>2217843</v>
      </c>
      <c r="H493" s="20"/>
      <c r="I493" s="20">
        <v>1219801</v>
      </c>
      <c r="J493" s="20"/>
      <c r="K493" s="20">
        <v>0</v>
      </c>
      <c r="L493" s="20"/>
      <c r="M493" s="20">
        <v>145626</v>
      </c>
      <c r="N493" s="20"/>
      <c r="O493" s="20">
        <v>0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7" customFormat="1" ht="13.5" customHeight="1">
      <c r="A494" s="20" t="s">
        <v>134</v>
      </c>
      <c r="B494" s="21" t="s">
        <v>10</v>
      </c>
      <c r="C494" s="20">
        <f>SUM(E494:O494)</f>
        <v>1173285</v>
      </c>
      <c r="D494" s="20"/>
      <c r="E494" s="20">
        <v>889772</v>
      </c>
      <c r="F494" s="20"/>
      <c r="G494" s="20">
        <v>15056</v>
      </c>
      <c r="H494" s="20"/>
      <c r="I494" s="20">
        <v>252367</v>
      </c>
      <c r="J494" s="20"/>
      <c r="K494" s="20">
        <v>6257</v>
      </c>
      <c r="L494" s="20"/>
      <c r="M494" s="20">
        <v>9833</v>
      </c>
      <c r="N494" s="20"/>
      <c r="O494" s="20">
        <v>0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s="7" customFormat="1" ht="13.5" customHeight="1">
      <c r="A495" s="20" t="s">
        <v>135</v>
      </c>
      <c r="B495" s="21" t="s">
        <v>10</v>
      </c>
      <c r="C495" s="25">
        <f>SUM(E495:O495)</f>
        <v>785573</v>
      </c>
      <c r="D495" s="20"/>
      <c r="E495" s="25">
        <v>18548</v>
      </c>
      <c r="F495" s="20"/>
      <c r="G495" s="25">
        <v>204</v>
      </c>
      <c r="H495" s="20"/>
      <c r="I495" s="25">
        <v>1814</v>
      </c>
      <c r="J495" s="20"/>
      <c r="K495" s="25">
        <v>2007</v>
      </c>
      <c r="L495" s="20"/>
      <c r="M495" s="25">
        <f>758097+7</f>
        <v>758104</v>
      </c>
      <c r="N495" s="20"/>
      <c r="O495" s="26">
        <v>4896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7" customFormat="1" ht="13.5" customHeight="1">
      <c r="A496" s="20" t="s">
        <v>136</v>
      </c>
      <c r="B496" s="21" t="s">
        <v>10</v>
      </c>
      <c r="C496" s="25">
        <f>SUM(E496:O496)</f>
        <v>7573558</v>
      </c>
      <c r="D496" s="20"/>
      <c r="E496" s="25">
        <f>SUM(E493:E495)</f>
        <v>2939750</v>
      </c>
      <c r="F496" s="20"/>
      <c r="G496" s="25">
        <f>SUM(G493:G495)</f>
        <v>2233103</v>
      </c>
      <c r="H496" s="20"/>
      <c r="I496" s="25">
        <f>SUM(I493:I495)</f>
        <v>1473982</v>
      </c>
      <c r="J496" s="20"/>
      <c r="K496" s="25">
        <f>SUM(K493:K495)</f>
        <v>8264</v>
      </c>
      <c r="L496" s="20"/>
      <c r="M496" s="25">
        <f>SUM(M493:M495)</f>
        <v>913563</v>
      </c>
      <c r="N496" s="20"/>
      <c r="O496" s="25">
        <f>SUM(O493:O495)</f>
        <v>4896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s="7" customFormat="1" ht="13.5" customHeight="1">
      <c r="A497" s="20"/>
      <c r="B497" s="21" t="s">
        <v>10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s="7" customFormat="1" ht="13.5" customHeight="1">
      <c r="A498" s="20" t="s">
        <v>256</v>
      </c>
      <c r="B498" s="21" t="s">
        <v>10</v>
      </c>
      <c r="C498" s="20" t="s">
        <v>10</v>
      </c>
      <c r="D498" s="20"/>
      <c r="E498" s="20" t="s">
        <v>10</v>
      </c>
      <c r="F498" s="20" t="s">
        <v>10</v>
      </c>
      <c r="G498" s="20" t="s">
        <v>10</v>
      </c>
      <c r="H498" s="20" t="s">
        <v>10</v>
      </c>
      <c r="I498" s="20" t="s">
        <v>10</v>
      </c>
      <c r="J498" s="20" t="s">
        <v>10</v>
      </c>
      <c r="K498" s="20" t="s">
        <v>10</v>
      </c>
      <c r="L498" s="20" t="s">
        <v>10</v>
      </c>
      <c r="M498" s="20" t="s">
        <v>10</v>
      </c>
      <c r="N498" s="20" t="s">
        <v>10</v>
      </c>
      <c r="O498" s="20" t="s">
        <v>10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s="7" customFormat="1" ht="13.5" customHeight="1">
      <c r="A499" s="20" t="s">
        <v>137</v>
      </c>
      <c r="B499" s="21" t="s">
        <v>10</v>
      </c>
      <c r="C499" s="20">
        <f aca="true" t="shared" si="19" ref="C499:C514">SUM(E499:O499)</f>
        <v>44267</v>
      </c>
      <c r="D499" s="20"/>
      <c r="E499" s="20">
        <v>0</v>
      </c>
      <c r="F499" s="20"/>
      <c r="G499" s="20">
        <v>-650</v>
      </c>
      <c r="H499" s="20"/>
      <c r="I499" s="20">
        <v>44917</v>
      </c>
      <c r="J499" s="20"/>
      <c r="K499" s="24">
        <v>0</v>
      </c>
      <c r="L499" s="20"/>
      <c r="M499" s="24">
        <v>0</v>
      </c>
      <c r="N499" s="20"/>
      <c r="O499" s="24">
        <v>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s="7" customFormat="1" ht="13.5" customHeight="1">
      <c r="A500" s="20" t="s">
        <v>138</v>
      </c>
      <c r="B500" s="21" t="s">
        <v>10</v>
      </c>
      <c r="C500" s="20">
        <f t="shared" si="19"/>
        <v>18309</v>
      </c>
      <c r="D500" s="20"/>
      <c r="E500" s="20">
        <v>14000</v>
      </c>
      <c r="F500" s="20"/>
      <c r="G500" s="24">
        <v>0</v>
      </c>
      <c r="H500" s="20"/>
      <c r="I500" s="24">
        <v>0</v>
      </c>
      <c r="J500" s="20"/>
      <c r="K500" s="24">
        <v>162</v>
      </c>
      <c r="L500" s="20"/>
      <c r="M500" s="20">
        <v>4147</v>
      </c>
      <c r="N500" s="20"/>
      <c r="O500" s="24">
        <v>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s="7" customFormat="1" ht="13.5" customHeight="1">
      <c r="A501" s="20" t="s">
        <v>218</v>
      </c>
      <c r="B501" s="21" t="s">
        <v>10</v>
      </c>
      <c r="C501" s="20">
        <f>SUM(E501:O501)</f>
        <v>930457</v>
      </c>
      <c r="D501" s="20"/>
      <c r="E501" s="20">
        <v>578318</v>
      </c>
      <c r="F501" s="20"/>
      <c r="G501" s="20">
        <v>5096</v>
      </c>
      <c r="H501" s="20"/>
      <c r="I501" s="20">
        <v>164029</v>
      </c>
      <c r="J501" s="20"/>
      <c r="K501" s="24">
        <v>0</v>
      </c>
      <c r="L501" s="20"/>
      <c r="M501" s="20">
        <v>183014</v>
      </c>
      <c r="N501" s="20"/>
      <c r="O501" s="20">
        <v>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s="7" customFormat="1" ht="13.5" customHeight="1">
      <c r="A502" s="20" t="s">
        <v>142</v>
      </c>
      <c r="B502" s="21" t="s">
        <v>10</v>
      </c>
      <c r="C502" s="20">
        <f>SUM(E502:O502)</f>
        <v>2188563</v>
      </c>
      <c r="D502" s="20"/>
      <c r="E502" s="20">
        <v>1133057</v>
      </c>
      <c r="F502" s="20"/>
      <c r="G502" s="20">
        <v>530305</v>
      </c>
      <c r="H502" s="20"/>
      <c r="I502" s="20">
        <v>467119</v>
      </c>
      <c r="J502" s="20"/>
      <c r="K502" s="24">
        <v>97</v>
      </c>
      <c r="L502" s="20"/>
      <c r="M502" s="20">
        <v>57985</v>
      </c>
      <c r="N502" s="20"/>
      <c r="O502" s="20">
        <v>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s="7" customFormat="1" ht="13.5" customHeight="1">
      <c r="A503" s="20" t="s">
        <v>297</v>
      </c>
      <c r="B503" s="21"/>
      <c r="C503" s="20">
        <f>SUM(E503:O503)</f>
        <v>5689378</v>
      </c>
      <c r="D503" s="20"/>
      <c r="E503" s="24">
        <v>4078619</v>
      </c>
      <c r="F503" s="20"/>
      <c r="G503" s="20">
        <v>108634</v>
      </c>
      <c r="H503" s="20"/>
      <c r="I503" s="20">
        <v>1248408</v>
      </c>
      <c r="J503" s="20"/>
      <c r="K503" s="24">
        <v>52640</v>
      </c>
      <c r="L503" s="20"/>
      <c r="M503" s="20">
        <v>172077</v>
      </c>
      <c r="N503" s="20"/>
      <c r="O503" s="20">
        <v>29000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s="7" customFormat="1" ht="13.5" customHeight="1">
      <c r="A504" s="20" t="s">
        <v>139</v>
      </c>
      <c r="B504" s="21" t="s">
        <v>10</v>
      </c>
      <c r="C504" s="20">
        <f t="shared" si="19"/>
        <v>1035423</v>
      </c>
      <c r="D504" s="20"/>
      <c r="E504" s="24">
        <v>0</v>
      </c>
      <c r="F504" s="20"/>
      <c r="G504" s="24">
        <v>0</v>
      </c>
      <c r="H504" s="20"/>
      <c r="I504" s="24">
        <v>0</v>
      </c>
      <c r="J504" s="20"/>
      <c r="K504" s="24">
        <v>0</v>
      </c>
      <c r="L504" s="20"/>
      <c r="M504" s="20">
        <v>1035423</v>
      </c>
      <c r="N504" s="20"/>
      <c r="O504" s="24"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7" customFormat="1" ht="13.5" customHeight="1">
      <c r="A505" s="20" t="s">
        <v>140</v>
      </c>
      <c r="B505" s="21" t="s">
        <v>10</v>
      </c>
      <c r="C505" s="20">
        <f t="shared" si="19"/>
        <v>98167</v>
      </c>
      <c r="D505" s="20"/>
      <c r="E505" s="24">
        <v>0</v>
      </c>
      <c r="F505" s="20"/>
      <c r="G505" s="24">
        <v>0</v>
      </c>
      <c r="H505" s="20"/>
      <c r="I505" s="24">
        <v>0</v>
      </c>
      <c r="J505" s="20"/>
      <c r="K505" s="24">
        <v>0</v>
      </c>
      <c r="L505" s="20"/>
      <c r="M505" s="20">
        <v>98167</v>
      </c>
      <c r="N505" s="20"/>
      <c r="O505" s="24">
        <v>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7" customFormat="1" ht="13.5" customHeight="1">
      <c r="A506" s="20" t="s">
        <v>141</v>
      </c>
      <c r="B506" s="21" t="s">
        <v>10</v>
      </c>
      <c r="C506" s="20">
        <f t="shared" si="19"/>
        <v>220652</v>
      </c>
      <c r="D506" s="20"/>
      <c r="E506" s="20">
        <v>0</v>
      </c>
      <c r="F506" s="20"/>
      <c r="G506" s="24">
        <v>0</v>
      </c>
      <c r="H506" s="20"/>
      <c r="I506" s="24">
        <v>0</v>
      </c>
      <c r="J506" s="20"/>
      <c r="K506" s="24">
        <v>0</v>
      </c>
      <c r="L506" s="20"/>
      <c r="M506" s="20">
        <v>220652</v>
      </c>
      <c r="N506" s="20"/>
      <c r="O506" s="24">
        <v>0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s="7" customFormat="1" ht="13.5" customHeight="1">
      <c r="A507" s="20" t="s">
        <v>143</v>
      </c>
      <c r="B507" s="21" t="s">
        <v>10</v>
      </c>
      <c r="C507" s="20">
        <f t="shared" si="19"/>
        <v>1665743</v>
      </c>
      <c r="D507" s="20"/>
      <c r="E507" s="24">
        <v>1129359</v>
      </c>
      <c r="F507" s="20"/>
      <c r="G507" s="20">
        <v>8061</v>
      </c>
      <c r="H507" s="20"/>
      <c r="I507" s="20">
        <v>320321</v>
      </c>
      <c r="J507" s="20"/>
      <c r="K507" s="20">
        <v>1142</v>
      </c>
      <c r="L507" s="20"/>
      <c r="M507" s="20">
        <v>205461</v>
      </c>
      <c r="N507" s="20"/>
      <c r="O507" s="20">
        <v>1399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s="7" customFormat="1" ht="13.5" customHeight="1">
      <c r="A508" s="20" t="s">
        <v>144</v>
      </c>
      <c r="B508" s="21" t="s">
        <v>10</v>
      </c>
      <c r="C508" s="20">
        <f t="shared" si="19"/>
        <v>49796</v>
      </c>
      <c r="D508" s="20"/>
      <c r="E508" s="20">
        <v>0</v>
      </c>
      <c r="F508" s="20"/>
      <c r="G508" s="20">
        <v>35393</v>
      </c>
      <c r="H508" s="20"/>
      <c r="I508" s="20">
        <v>9920</v>
      </c>
      <c r="J508" s="20"/>
      <c r="K508" s="24">
        <v>0</v>
      </c>
      <c r="L508" s="20"/>
      <c r="M508" s="20">
        <v>4483</v>
      </c>
      <c r="N508" s="20"/>
      <c r="O508" s="24">
        <v>0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7" customFormat="1" ht="13.5" customHeight="1">
      <c r="A509" s="20" t="s">
        <v>219</v>
      </c>
      <c r="B509" s="21" t="s">
        <v>10</v>
      </c>
      <c r="C509" s="20">
        <f>SUM(E509:O509)</f>
        <v>-1047951</v>
      </c>
      <c r="D509" s="20"/>
      <c r="E509" s="28">
        <v>3362995</v>
      </c>
      <c r="F509" s="20"/>
      <c r="G509" s="24">
        <v>193042</v>
      </c>
      <c r="H509" s="20"/>
      <c r="I509" s="24">
        <v>1012104</v>
      </c>
      <c r="J509" s="20"/>
      <c r="K509" s="24">
        <v>48491</v>
      </c>
      <c r="L509" s="20"/>
      <c r="M509" s="20">
        <v>-6093219</v>
      </c>
      <c r="N509" s="20"/>
      <c r="O509" s="24">
        <v>428636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7" customFormat="1" ht="13.5" customHeight="1">
      <c r="A510" s="20" t="s">
        <v>145</v>
      </c>
      <c r="B510" s="21" t="s">
        <v>10</v>
      </c>
      <c r="C510" s="20">
        <f t="shared" si="19"/>
        <v>2043831</v>
      </c>
      <c r="D510" s="20"/>
      <c r="E510" s="26">
        <v>841584</v>
      </c>
      <c r="F510" s="20"/>
      <c r="G510" s="25">
        <v>437557</v>
      </c>
      <c r="H510" s="20"/>
      <c r="I510" s="20">
        <v>208053</v>
      </c>
      <c r="J510" s="20"/>
      <c r="K510" s="24">
        <v>8574</v>
      </c>
      <c r="L510" s="20"/>
      <c r="M510" s="20">
        <v>545074</v>
      </c>
      <c r="N510" s="20"/>
      <c r="O510" s="24">
        <v>2989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7" customFormat="1" ht="13.5" customHeight="1">
      <c r="A511" s="20" t="s">
        <v>205</v>
      </c>
      <c r="B511" s="21" t="s">
        <v>10</v>
      </c>
      <c r="C511" s="27">
        <f t="shared" si="19"/>
        <v>12936635</v>
      </c>
      <c r="D511" s="20"/>
      <c r="E511" s="27">
        <f>SUM(E499:E510)</f>
        <v>11137932</v>
      </c>
      <c r="F511" s="20"/>
      <c r="G511" s="27">
        <f>SUM(G499:G510)</f>
        <v>1317438</v>
      </c>
      <c r="H511" s="20"/>
      <c r="I511" s="27">
        <f>SUM(I499:I510)</f>
        <v>3474871</v>
      </c>
      <c r="J511" s="20"/>
      <c r="K511" s="27">
        <f>SUM(K499:K510)</f>
        <v>111106</v>
      </c>
      <c r="L511" s="20"/>
      <c r="M511" s="27">
        <f>SUM(M499:M510)</f>
        <v>-3566736</v>
      </c>
      <c r="N511" s="20"/>
      <c r="O511" s="27">
        <f>SUM(O499:O510)</f>
        <v>462024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7" customFormat="1" ht="13.5" customHeight="1">
      <c r="A512" s="20"/>
      <c r="B512" s="21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7" customFormat="1" ht="13.5" customHeight="1">
      <c r="A513" s="20" t="s">
        <v>368</v>
      </c>
      <c r="B513" s="21" t="s">
        <v>10</v>
      </c>
      <c r="C513" s="25">
        <f t="shared" si="19"/>
        <v>1084637</v>
      </c>
      <c r="D513" s="20"/>
      <c r="E513" s="26">
        <v>671886</v>
      </c>
      <c r="F513" s="20"/>
      <c r="G513" s="26">
        <v>55193</v>
      </c>
      <c r="H513" s="20"/>
      <c r="I513" s="26">
        <v>173947</v>
      </c>
      <c r="J513" s="20"/>
      <c r="K513" s="26">
        <v>0</v>
      </c>
      <c r="L513" s="20"/>
      <c r="M513" s="25">
        <v>183611</v>
      </c>
      <c r="N513" s="20"/>
      <c r="O513" s="26">
        <v>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7" customFormat="1" ht="13.5" customHeight="1">
      <c r="A514" s="20" t="s">
        <v>146</v>
      </c>
      <c r="B514" s="21" t="s">
        <v>10</v>
      </c>
      <c r="C514" s="25">
        <f t="shared" si="19"/>
        <v>14021272</v>
      </c>
      <c r="D514" s="20"/>
      <c r="E514" s="25">
        <f>SUM(E511:E513)</f>
        <v>11809818</v>
      </c>
      <c r="F514" s="20"/>
      <c r="G514" s="25">
        <f>SUM(G511:G513)</f>
        <v>1372631</v>
      </c>
      <c r="H514" s="20"/>
      <c r="I514" s="25">
        <f>SUM(I511:I513)</f>
        <v>3648818</v>
      </c>
      <c r="J514" s="20"/>
      <c r="K514" s="25">
        <f>SUM(K511:K513)</f>
        <v>111106</v>
      </c>
      <c r="L514" s="20"/>
      <c r="M514" s="25">
        <f>SUM(M511:M513)</f>
        <v>-3383125</v>
      </c>
      <c r="N514" s="20"/>
      <c r="O514" s="25">
        <f>SUM(O511:O513)</f>
        <v>462024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s="7" customFormat="1" ht="13.5" customHeight="1">
      <c r="A515" s="20"/>
      <c r="B515" s="21" t="s">
        <v>10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s="7" customFormat="1" ht="13.5" customHeight="1">
      <c r="A516" s="20" t="s">
        <v>257</v>
      </c>
      <c r="B516" s="21" t="s">
        <v>10</v>
      </c>
      <c r="C516" s="20" t="s">
        <v>10</v>
      </c>
      <c r="D516" s="20"/>
      <c r="E516" s="20" t="s">
        <v>10</v>
      </c>
      <c r="F516" s="20" t="s">
        <v>10</v>
      </c>
      <c r="G516" s="20" t="s">
        <v>10</v>
      </c>
      <c r="H516" s="20" t="s">
        <v>10</v>
      </c>
      <c r="I516" s="20" t="s">
        <v>10</v>
      </c>
      <c r="J516" s="20" t="s">
        <v>10</v>
      </c>
      <c r="K516" s="20" t="s">
        <v>10</v>
      </c>
      <c r="L516" s="20" t="s">
        <v>10</v>
      </c>
      <c r="M516" s="20" t="s">
        <v>10</v>
      </c>
      <c r="N516" s="20" t="s">
        <v>10</v>
      </c>
      <c r="O516" s="20" t="s">
        <v>10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7" customFormat="1" ht="13.5" customHeight="1">
      <c r="A517" s="20" t="s">
        <v>147</v>
      </c>
      <c r="B517" s="21" t="s">
        <v>10</v>
      </c>
      <c r="C517" s="20">
        <f aca="true" t="shared" si="20" ref="C517:C522">SUM(E517:O517)</f>
        <v>418000</v>
      </c>
      <c r="D517" s="20"/>
      <c r="E517" s="20">
        <v>0</v>
      </c>
      <c r="F517" s="20"/>
      <c r="G517" s="20">
        <v>0</v>
      </c>
      <c r="H517" s="20"/>
      <c r="I517" s="20">
        <v>0</v>
      </c>
      <c r="J517" s="20"/>
      <c r="K517" s="24">
        <v>0</v>
      </c>
      <c r="L517" s="20"/>
      <c r="M517" s="20">
        <v>418000</v>
      </c>
      <c r="N517" s="20"/>
      <c r="O517" s="24">
        <v>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s="7" customFormat="1" ht="13.5" customHeight="1">
      <c r="A518" s="20" t="s">
        <v>148</v>
      </c>
      <c r="B518" s="21" t="s">
        <v>10</v>
      </c>
      <c r="C518" s="20">
        <f t="shared" si="20"/>
        <v>1432571</v>
      </c>
      <c r="D518" s="20"/>
      <c r="E518" s="24">
        <v>0</v>
      </c>
      <c r="F518" s="20"/>
      <c r="G518" s="24">
        <v>0</v>
      </c>
      <c r="H518" s="20"/>
      <c r="I518" s="24">
        <v>0</v>
      </c>
      <c r="J518" s="20"/>
      <c r="K518" s="24">
        <v>0</v>
      </c>
      <c r="L518" s="20"/>
      <c r="M518" s="20">
        <v>1432571</v>
      </c>
      <c r="N518" s="20"/>
      <c r="O518" s="24">
        <v>0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7" customFormat="1" ht="13.5" customHeight="1">
      <c r="A519" s="20" t="s">
        <v>149</v>
      </c>
      <c r="B519" s="21" t="s">
        <v>10</v>
      </c>
      <c r="C519" s="20">
        <f t="shared" si="20"/>
        <v>156054</v>
      </c>
      <c r="D519" s="20"/>
      <c r="E519" s="20">
        <v>500</v>
      </c>
      <c r="F519" s="20"/>
      <c r="G519" s="20">
        <v>125</v>
      </c>
      <c r="H519" s="20"/>
      <c r="I519" s="24">
        <v>106</v>
      </c>
      <c r="J519" s="20"/>
      <c r="K519" s="24">
        <v>0</v>
      </c>
      <c r="L519" s="20"/>
      <c r="M519" s="20">
        <v>155323</v>
      </c>
      <c r="N519" s="20"/>
      <c r="O519" s="24">
        <v>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s="7" customFormat="1" ht="13.5" customHeight="1">
      <c r="A520" s="20" t="s">
        <v>150</v>
      </c>
      <c r="B520" s="21" t="s">
        <v>10</v>
      </c>
      <c r="C520" s="20">
        <f t="shared" si="20"/>
        <v>422261</v>
      </c>
      <c r="D520" s="20"/>
      <c r="E520" s="20">
        <v>64540</v>
      </c>
      <c r="F520" s="20"/>
      <c r="G520" s="20">
        <v>254427</v>
      </c>
      <c r="H520" s="20"/>
      <c r="I520" s="20">
        <v>90158</v>
      </c>
      <c r="J520" s="20"/>
      <c r="K520" s="24">
        <v>0</v>
      </c>
      <c r="L520" s="20"/>
      <c r="M520" s="20">
        <v>13136</v>
      </c>
      <c r="N520" s="20"/>
      <c r="O520" s="24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7" customFormat="1" ht="13.5" customHeight="1">
      <c r="A521" s="20" t="s">
        <v>151</v>
      </c>
      <c r="B521" s="21" t="s">
        <v>10</v>
      </c>
      <c r="C521" s="25">
        <f t="shared" si="20"/>
        <v>1146559</v>
      </c>
      <c r="D521" s="20"/>
      <c r="E521" s="25">
        <v>608924</v>
      </c>
      <c r="F521" s="20"/>
      <c r="G521" s="25">
        <v>246219</v>
      </c>
      <c r="H521" s="20"/>
      <c r="I521" s="25">
        <v>248478</v>
      </c>
      <c r="J521" s="20"/>
      <c r="K521" s="25">
        <v>580</v>
      </c>
      <c r="L521" s="20"/>
      <c r="M521" s="25">
        <v>42358</v>
      </c>
      <c r="N521" s="20"/>
      <c r="O521" s="25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s="7" customFormat="1" ht="13.5" customHeight="1">
      <c r="A522" s="20" t="s">
        <v>152</v>
      </c>
      <c r="B522" s="21" t="s">
        <v>10</v>
      </c>
      <c r="C522" s="25">
        <f t="shared" si="20"/>
        <v>3575445</v>
      </c>
      <c r="D522" s="20"/>
      <c r="E522" s="25">
        <f>SUM(E517:E521)</f>
        <v>673964</v>
      </c>
      <c r="F522" s="20"/>
      <c r="G522" s="25">
        <f>SUM(G517:G521)</f>
        <v>500771</v>
      </c>
      <c r="H522" s="20"/>
      <c r="I522" s="25">
        <f>SUM(I517:I521)</f>
        <v>338742</v>
      </c>
      <c r="J522" s="20"/>
      <c r="K522" s="25">
        <f>SUM(K517:K521)</f>
        <v>580</v>
      </c>
      <c r="L522" s="20"/>
      <c r="M522" s="25">
        <f>SUM(M517:M521)</f>
        <v>2061388</v>
      </c>
      <c r="N522" s="20"/>
      <c r="O522" s="25">
        <f>SUM(O517:O521)</f>
        <v>0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7" customFormat="1" ht="13.5" customHeight="1">
      <c r="A523" s="20"/>
      <c r="B523" s="21" t="s">
        <v>10</v>
      </c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7" customFormat="1" ht="13.5" customHeight="1">
      <c r="A524" s="20" t="s">
        <v>203</v>
      </c>
      <c r="B524" s="21" t="s">
        <v>10</v>
      </c>
      <c r="C524" s="25">
        <f>SUM(E524:O524)</f>
        <v>31554496</v>
      </c>
      <c r="D524" s="20"/>
      <c r="E524" s="25">
        <f>E490+E496+E514+E522</f>
        <v>19520159</v>
      </c>
      <c r="F524" s="20"/>
      <c r="G524" s="25">
        <f>G490+G496+G514+G522</f>
        <v>4549986</v>
      </c>
      <c r="H524" s="20" t="s">
        <v>11</v>
      </c>
      <c r="I524" s="25">
        <f>I490+I496+I514+I522</f>
        <v>6825141</v>
      </c>
      <c r="J524" s="20" t="s">
        <v>11</v>
      </c>
      <c r="K524" s="25">
        <f>K490+K496+K514+K522</f>
        <v>186487</v>
      </c>
      <c r="L524" s="20" t="s">
        <v>11</v>
      </c>
      <c r="M524" s="25">
        <f>M490+M496+M514+M522</f>
        <v>-7018</v>
      </c>
      <c r="N524" s="20" t="s">
        <v>11</v>
      </c>
      <c r="O524" s="25">
        <f>O490+O496+O514+O522</f>
        <v>479741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7" customFormat="1" ht="13.5" customHeight="1">
      <c r="A525" s="20"/>
      <c r="B525" s="21" t="s">
        <v>10</v>
      </c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7" customFormat="1" ht="13.5" customHeight="1">
      <c r="A526" s="20" t="s">
        <v>206</v>
      </c>
      <c r="B526" s="21" t="s">
        <v>10</v>
      </c>
      <c r="C526" s="20">
        <f>SUM(E526:O526)</f>
        <v>-1993337</v>
      </c>
      <c r="D526" s="20"/>
      <c r="E526" s="20">
        <v>-767438</v>
      </c>
      <c r="F526" s="20"/>
      <c r="G526" s="20">
        <v>-475286</v>
      </c>
      <c r="H526" s="20"/>
      <c r="I526" s="20">
        <v>-159348</v>
      </c>
      <c r="J526" s="20"/>
      <c r="K526" s="24">
        <v>0</v>
      </c>
      <c r="L526" s="20"/>
      <c r="M526" s="20">
        <v>-591265</v>
      </c>
      <c r="N526" s="20"/>
      <c r="O526" s="24">
        <v>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7" customFormat="1" ht="13.5" customHeight="1">
      <c r="A527" s="20" t="s">
        <v>207</v>
      </c>
      <c r="B527" s="21" t="s">
        <v>10</v>
      </c>
      <c r="C527" s="20">
        <f>SUM(E527:O527)</f>
        <v>-584664</v>
      </c>
      <c r="D527" s="20" t="s">
        <v>11</v>
      </c>
      <c r="E527" s="20">
        <v>-179256</v>
      </c>
      <c r="F527" s="20"/>
      <c r="G527" s="20">
        <v>-145985</v>
      </c>
      <c r="H527" s="20"/>
      <c r="I527" s="20">
        <v>-44522</v>
      </c>
      <c r="J527" s="20"/>
      <c r="K527" s="24">
        <v>0</v>
      </c>
      <c r="L527" s="20"/>
      <c r="M527" s="20">
        <v>-214901</v>
      </c>
      <c r="N527" s="20"/>
      <c r="O527" s="24">
        <v>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7" customFormat="1" ht="13.5" customHeight="1">
      <c r="A528" s="20" t="s">
        <v>208</v>
      </c>
      <c r="B528" s="21" t="s">
        <v>10</v>
      </c>
      <c r="C528" s="20">
        <f>SUM(E528:O528)</f>
        <v>-957291</v>
      </c>
      <c r="D528" s="20"/>
      <c r="E528" s="20">
        <v>-373170</v>
      </c>
      <c r="F528" s="20"/>
      <c r="G528" s="20">
        <v>-242202</v>
      </c>
      <c r="H528" s="20"/>
      <c r="I528" s="20">
        <v>-84970</v>
      </c>
      <c r="J528" s="20"/>
      <c r="K528" s="24">
        <v>0</v>
      </c>
      <c r="L528" s="20"/>
      <c r="M528" s="20">
        <v>-256949</v>
      </c>
      <c r="N528" s="20"/>
      <c r="O528" s="24">
        <v>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7" customFormat="1" ht="13.5" customHeight="1">
      <c r="A529" s="20" t="s">
        <v>286</v>
      </c>
      <c r="B529" s="21" t="s">
        <v>10</v>
      </c>
      <c r="C529" s="20">
        <f>SUM(E529:O529)</f>
        <v>-1690521</v>
      </c>
      <c r="D529" s="20"/>
      <c r="E529" s="20">
        <v>-668836</v>
      </c>
      <c r="F529" s="20"/>
      <c r="G529" s="20">
        <v>-422025</v>
      </c>
      <c r="H529" s="20"/>
      <c r="I529" s="20">
        <v>-151542</v>
      </c>
      <c r="J529" s="20"/>
      <c r="K529" s="24">
        <v>0</v>
      </c>
      <c r="L529" s="20"/>
      <c r="M529" s="20">
        <v>-448118</v>
      </c>
      <c r="N529" s="20"/>
      <c r="O529" s="24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7" customFormat="1" ht="13.5" customHeight="1">
      <c r="A530" s="20" t="s">
        <v>227</v>
      </c>
      <c r="B530" s="21" t="s">
        <v>10</v>
      </c>
      <c r="C530" s="25">
        <f>SUM(E530:O530)</f>
        <v>-7697374</v>
      </c>
      <c r="D530" s="20"/>
      <c r="E530" s="25">
        <v>-3915654</v>
      </c>
      <c r="F530" s="20"/>
      <c r="G530" s="25">
        <v>-618099</v>
      </c>
      <c r="H530" s="20"/>
      <c r="I530" s="25">
        <v>-2184515</v>
      </c>
      <c r="J530" s="20"/>
      <c r="K530" s="26">
        <v>0</v>
      </c>
      <c r="L530" s="20"/>
      <c r="M530" s="25">
        <v>-979106</v>
      </c>
      <c r="N530" s="20"/>
      <c r="O530" s="26">
        <v>0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s="7" customFormat="1" ht="13.5" customHeight="1">
      <c r="A531" s="20"/>
      <c r="B531" s="21" t="s">
        <v>10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s="7" customFormat="1" ht="13.5" customHeight="1">
      <c r="A532" s="20" t="s">
        <v>204</v>
      </c>
      <c r="B532" s="21" t="s">
        <v>10</v>
      </c>
      <c r="C532" s="25">
        <f>SUM(E532:O532)</f>
        <v>18631309</v>
      </c>
      <c r="D532" s="20"/>
      <c r="E532" s="25">
        <f>E524+E526+E527+E528+E529+E530</f>
        <v>13615805</v>
      </c>
      <c r="F532" s="20"/>
      <c r="G532" s="25">
        <f>G524+G526+G527+G528+G529+G530</f>
        <v>2646389</v>
      </c>
      <c r="H532" s="20"/>
      <c r="I532" s="25">
        <f>I524+I526+I527+I528+I529+I530</f>
        <v>4200244</v>
      </c>
      <c r="J532" s="20"/>
      <c r="K532" s="25">
        <f>K524+K526+K527+K528+K529+K530</f>
        <v>186487</v>
      </c>
      <c r="L532" s="20"/>
      <c r="M532" s="25">
        <f>M524+M526+M527+M528+M529+M530</f>
        <v>-2497357</v>
      </c>
      <c r="N532" s="20"/>
      <c r="O532" s="25">
        <f>O524+O526+O527+O528+O529+O530</f>
        <v>479741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s="7" customFormat="1" ht="13.5" customHeight="1">
      <c r="A533" s="20"/>
      <c r="B533" s="21" t="s">
        <v>10</v>
      </c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s="7" customFormat="1" ht="13.5" customHeight="1">
      <c r="A534" s="20" t="s">
        <v>228</v>
      </c>
      <c r="B534" s="21" t="s">
        <v>10</v>
      </c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s="7" customFormat="1" ht="13.5" customHeight="1">
      <c r="A535" s="20" t="s">
        <v>258</v>
      </c>
      <c r="B535" s="21" t="s">
        <v>10</v>
      </c>
      <c r="C535" s="20"/>
      <c r="D535" s="20"/>
      <c r="E535" s="20" t="s">
        <v>10</v>
      </c>
      <c r="F535" s="20" t="s">
        <v>10</v>
      </c>
      <c r="G535" s="20" t="s">
        <v>10</v>
      </c>
      <c r="H535" s="20" t="s">
        <v>10</v>
      </c>
      <c r="I535" s="20" t="s">
        <v>10</v>
      </c>
      <c r="J535" s="20" t="s">
        <v>10</v>
      </c>
      <c r="K535" s="20" t="s">
        <v>10</v>
      </c>
      <c r="L535" s="20" t="s">
        <v>10</v>
      </c>
      <c r="M535" s="20" t="s">
        <v>10</v>
      </c>
      <c r="N535" s="20" t="s">
        <v>10</v>
      </c>
      <c r="O535" s="20" t="s">
        <v>10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s="7" customFormat="1" ht="13.5" customHeight="1">
      <c r="A536" s="20" t="s">
        <v>153</v>
      </c>
      <c r="B536" s="21" t="s">
        <v>10</v>
      </c>
      <c r="C536" s="20">
        <f aca="true" t="shared" si="21" ref="C536:C553">SUM(E536:O536)</f>
        <v>2114089</v>
      </c>
      <c r="D536" s="20"/>
      <c r="E536" s="20">
        <v>1365115</v>
      </c>
      <c r="F536" s="20"/>
      <c r="G536" s="20">
        <v>265837</v>
      </c>
      <c r="H536" s="20"/>
      <c r="I536" s="20">
        <v>489894</v>
      </c>
      <c r="J536" s="20"/>
      <c r="K536" s="20">
        <v>0</v>
      </c>
      <c r="L536" s="20"/>
      <c r="M536" s="20">
        <v>-6757</v>
      </c>
      <c r="N536" s="20"/>
      <c r="O536" s="20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s="7" customFormat="1" ht="13.5" customHeight="1">
      <c r="A537" s="20" t="s">
        <v>154</v>
      </c>
      <c r="B537" s="21" t="s">
        <v>10</v>
      </c>
      <c r="C537" s="20">
        <f t="shared" si="21"/>
        <v>1375577</v>
      </c>
      <c r="D537" s="20"/>
      <c r="E537" s="20">
        <v>1239799</v>
      </c>
      <c r="F537" s="20"/>
      <c r="G537" s="20">
        <v>60533</v>
      </c>
      <c r="H537" s="20"/>
      <c r="I537" s="20">
        <v>364065</v>
      </c>
      <c r="J537" s="20"/>
      <c r="K537" s="24">
        <v>168</v>
      </c>
      <c r="L537" s="20"/>
      <c r="M537" s="20">
        <v>-288988</v>
      </c>
      <c r="N537" s="20"/>
      <c r="O537" s="20">
        <v>0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7" customFormat="1" ht="13.5" customHeight="1">
      <c r="A538" s="20" t="s">
        <v>155</v>
      </c>
      <c r="B538" s="21" t="s">
        <v>10</v>
      </c>
      <c r="C538" s="20">
        <f t="shared" si="21"/>
        <v>1050295</v>
      </c>
      <c r="D538" s="20"/>
      <c r="E538" s="24">
        <v>0</v>
      </c>
      <c r="F538" s="20"/>
      <c r="G538" s="20">
        <v>709726</v>
      </c>
      <c r="H538" s="20"/>
      <c r="I538" s="20">
        <v>207603</v>
      </c>
      <c r="J538" s="20"/>
      <c r="K538" s="24">
        <v>0</v>
      </c>
      <c r="L538" s="20"/>
      <c r="M538" s="20">
        <v>132966</v>
      </c>
      <c r="N538" s="20"/>
      <c r="O538" s="24">
        <v>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s="7" customFormat="1" ht="13.5" customHeight="1">
      <c r="A539" s="20" t="s">
        <v>156</v>
      </c>
      <c r="B539" s="21" t="s">
        <v>10</v>
      </c>
      <c r="C539" s="20">
        <f t="shared" si="21"/>
        <v>8869</v>
      </c>
      <c r="D539" s="20"/>
      <c r="E539" s="24">
        <v>0</v>
      </c>
      <c r="F539" s="20"/>
      <c r="G539" s="24">
        <v>0</v>
      </c>
      <c r="H539" s="20"/>
      <c r="I539" s="24">
        <v>0</v>
      </c>
      <c r="J539" s="20"/>
      <c r="K539" s="24">
        <v>0</v>
      </c>
      <c r="L539" s="20"/>
      <c r="M539" s="20">
        <v>8869</v>
      </c>
      <c r="N539" s="20"/>
      <c r="O539" s="24">
        <v>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s="7" customFormat="1" ht="13.5" customHeight="1">
      <c r="A540" s="20" t="s">
        <v>157</v>
      </c>
      <c r="B540" s="21" t="s">
        <v>10</v>
      </c>
      <c r="C540" s="20">
        <f t="shared" si="21"/>
        <v>5714366</v>
      </c>
      <c r="D540" s="20"/>
      <c r="E540" s="24">
        <v>224119</v>
      </c>
      <c r="F540" s="20"/>
      <c r="G540" s="24">
        <v>4721559</v>
      </c>
      <c r="H540" s="20"/>
      <c r="I540" s="24">
        <v>1436638</v>
      </c>
      <c r="J540" s="20"/>
      <c r="K540" s="24">
        <v>9869</v>
      </c>
      <c r="L540" s="20"/>
      <c r="M540" s="20">
        <v>-762408</v>
      </c>
      <c r="N540" s="20"/>
      <c r="O540" s="24">
        <v>84589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7" customFormat="1" ht="13.5" customHeight="1">
      <c r="A541" s="20" t="s">
        <v>158</v>
      </c>
      <c r="B541" s="21" t="s">
        <v>10</v>
      </c>
      <c r="C541" s="20">
        <f t="shared" si="21"/>
        <v>552676</v>
      </c>
      <c r="D541" s="20"/>
      <c r="E541" s="24">
        <v>380346</v>
      </c>
      <c r="F541" s="20"/>
      <c r="G541" s="24">
        <v>49437</v>
      </c>
      <c r="H541" s="20"/>
      <c r="I541" s="24">
        <v>115113</v>
      </c>
      <c r="J541" s="20"/>
      <c r="K541" s="24">
        <v>8083</v>
      </c>
      <c r="L541" s="20"/>
      <c r="M541" s="20">
        <v>-3981</v>
      </c>
      <c r="N541" s="20"/>
      <c r="O541" s="24">
        <v>3678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7" customFormat="1" ht="13.5" customHeight="1">
      <c r="A542" s="20" t="s">
        <v>159</v>
      </c>
      <c r="B542" s="21" t="s">
        <v>10</v>
      </c>
      <c r="C542" s="20">
        <f t="shared" si="21"/>
        <v>6673810</v>
      </c>
      <c r="D542" s="20"/>
      <c r="E542" s="24">
        <v>0</v>
      </c>
      <c r="F542" s="20"/>
      <c r="G542" s="24">
        <v>0</v>
      </c>
      <c r="H542" s="20"/>
      <c r="I542" s="24">
        <v>0</v>
      </c>
      <c r="J542" s="20"/>
      <c r="K542" s="24">
        <v>0</v>
      </c>
      <c r="L542" s="20"/>
      <c r="M542" s="20">
        <v>6672269</v>
      </c>
      <c r="N542" s="20"/>
      <c r="O542" s="24">
        <v>1541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7" customFormat="1" ht="13.5" customHeight="1">
      <c r="A543" s="20" t="s">
        <v>160</v>
      </c>
      <c r="B543" s="21" t="s">
        <v>10</v>
      </c>
      <c r="C543" s="20">
        <f t="shared" si="21"/>
        <v>260699</v>
      </c>
      <c r="D543" s="20"/>
      <c r="E543" s="24">
        <v>0</v>
      </c>
      <c r="F543" s="20"/>
      <c r="G543" s="24">
        <v>0</v>
      </c>
      <c r="H543" s="20"/>
      <c r="I543" s="24">
        <v>0</v>
      </c>
      <c r="J543" s="20"/>
      <c r="K543" s="24">
        <v>0</v>
      </c>
      <c r="L543" s="20"/>
      <c r="M543" s="20">
        <v>260699</v>
      </c>
      <c r="N543" s="20"/>
      <c r="O543" s="24">
        <v>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7" customFormat="1" ht="13.5" customHeight="1">
      <c r="A544" s="20" t="s">
        <v>161</v>
      </c>
      <c r="B544" s="21" t="s">
        <v>10</v>
      </c>
      <c r="C544" s="20">
        <f t="shared" si="21"/>
        <v>340476</v>
      </c>
      <c r="D544" s="20"/>
      <c r="E544" s="24">
        <v>100400</v>
      </c>
      <c r="F544" s="20"/>
      <c r="G544" s="24">
        <v>155712</v>
      </c>
      <c r="H544" s="20"/>
      <c r="I544" s="24">
        <v>73521</v>
      </c>
      <c r="J544" s="20"/>
      <c r="K544" s="24">
        <v>0</v>
      </c>
      <c r="L544" s="20"/>
      <c r="M544" s="20">
        <v>10843</v>
      </c>
      <c r="N544" s="20"/>
      <c r="O544" s="24">
        <v>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7" customFormat="1" ht="13.5" customHeight="1">
      <c r="A545" s="20" t="s">
        <v>162</v>
      </c>
      <c r="B545" s="21" t="s">
        <v>10</v>
      </c>
      <c r="C545" s="20">
        <f t="shared" si="21"/>
        <v>3519458</v>
      </c>
      <c r="D545" s="20"/>
      <c r="E545" s="20">
        <v>346765</v>
      </c>
      <c r="F545" s="20"/>
      <c r="G545" s="20">
        <v>2549175</v>
      </c>
      <c r="H545" s="20"/>
      <c r="I545" s="20">
        <v>829965</v>
      </c>
      <c r="J545" s="20"/>
      <c r="K545" s="20">
        <v>40</v>
      </c>
      <c r="L545" s="20"/>
      <c r="M545" s="20">
        <v>-206487</v>
      </c>
      <c r="N545" s="20"/>
      <c r="O545" s="20">
        <v>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7" customFormat="1" ht="13.5" customHeight="1">
      <c r="A546" s="20" t="s">
        <v>262</v>
      </c>
      <c r="B546" s="21" t="s">
        <v>10</v>
      </c>
      <c r="C546" s="20">
        <f t="shared" si="21"/>
        <v>8362474</v>
      </c>
      <c r="D546" s="20"/>
      <c r="E546" s="20">
        <v>195500</v>
      </c>
      <c r="F546" s="20"/>
      <c r="G546" s="20">
        <v>1259568</v>
      </c>
      <c r="H546" s="20"/>
      <c r="I546" s="24">
        <v>413271</v>
      </c>
      <c r="J546" s="20"/>
      <c r="K546" s="24">
        <v>0</v>
      </c>
      <c r="L546" s="20"/>
      <c r="M546" s="20">
        <v>6494135</v>
      </c>
      <c r="N546" s="20"/>
      <c r="O546" s="24">
        <v>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7" customFormat="1" ht="13.5" customHeight="1">
      <c r="A547" s="20" t="s">
        <v>163</v>
      </c>
      <c r="B547" s="21" t="s">
        <v>10</v>
      </c>
      <c r="C547" s="20">
        <f t="shared" si="21"/>
        <v>7187852</v>
      </c>
      <c r="D547" s="20"/>
      <c r="E547" s="20">
        <v>236752</v>
      </c>
      <c r="F547" s="20"/>
      <c r="G547" s="20">
        <v>5496085</v>
      </c>
      <c r="H547" s="20"/>
      <c r="I547" s="24">
        <v>1645505</v>
      </c>
      <c r="J547" s="20"/>
      <c r="K547" s="24">
        <v>0</v>
      </c>
      <c r="L547" s="20"/>
      <c r="M547" s="20">
        <v>-190490</v>
      </c>
      <c r="N547" s="20"/>
      <c r="O547" s="20">
        <v>0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7" customFormat="1" ht="13.5" customHeight="1">
      <c r="A548" s="20" t="s">
        <v>164</v>
      </c>
      <c r="B548" s="21" t="s">
        <v>10</v>
      </c>
      <c r="C548" s="20">
        <f t="shared" si="21"/>
        <v>7566174</v>
      </c>
      <c r="D548" s="20"/>
      <c r="E548" s="20">
        <v>735119</v>
      </c>
      <c r="F548" s="20"/>
      <c r="G548" s="20">
        <v>5587048</v>
      </c>
      <c r="H548" s="20"/>
      <c r="I548" s="20">
        <v>1832561</v>
      </c>
      <c r="J548" s="20"/>
      <c r="K548" s="24">
        <v>0</v>
      </c>
      <c r="L548" s="20"/>
      <c r="M548" s="20">
        <v>-588554</v>
      </c>
      <c r="N548" s="20"/>
      <c r="O548" s="20">
        <v>0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7" customFormat="1" ht="13.5" customHeight="1">
      <c r="A549" s="20" t="s">
        <v>165</v>
      </c>
      <c r="B549" s="21" t="s">
        <v>10</v>
      </c>
      <c r="C549" s="20">
        <f t="shared" si="21"/>
        <v>762391</v>
      </c>
      <c r="D549" s="20"/>
      <c r="E549" s="24">
        <v>0</v>
      </c>
      <c r="F549" s="20"/>
      <c r="G549" s="20">
        <v>583025</v>
      </c>
      <c r="H549" s="20"/>
      <c r="I549" s="20">
        <v>165364</v>
      </c>
      <c r="J549" s="20"/>
      <c r="K549" s="24">
        <v>0</v>
      </c>
      <c r="L549" s="20"/>
      <c r="M549" s="20">
        <v>14002</v>
      </c>
      <c r="N549" s="20"/>
      <c r="O549" s="20">
        <v>0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7" customFormat="1" ht="13.5" customHeight="1">
      <c r="A550" s="20" t="s">
        <v>166</v>
      </c>
      <c r="B550" s="21" t="s">
        <v>10</v>
      </c>
      <c r="C550" s="20">
        <f t="shared" si="21"/>
        <v>124181</v>
      </c>
      <c r="D550" s="20"/>
      <c r="E550" s="24">
        <v>0</v>
      </c>
      <c r="F550" s="20"/>
      <c r="G550" s="24">
        <v>2499</v>
      </c>
      <c r="H550" s="20"/>
      <c r="I550" s="24">
        <v>0</v>
      </c>
      <c r="J550" s="20"/>
      <c r="K550" s="24">
        <v>0</v>
      </c>
      <c r="L550" s="20"/>
      <c r="M550" s="20">
        <v>121682</v>
      </c>
      <c r="N550" s="20"/>
      <c r="O550" s="24">
        <v>0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7" customFormat="1" ht="13.5" customHeight="1">
      <c r="A551" s="20" t="s">
        <v>363</v>
      </c>
      <c r="B551" s="21"/>
      <c r="C551" s="20">
        <f t="shared" si="21"/>
        <v>220730</v>
      </c>
      <c r="D551" s="20"/>
      <c r="E551" s="24">
        <v>10</v>
      </c>
      <c r="F551" s="20"/>
      <c r="G551" s="24">
        <v>0</v>
      </c>
      <c r="H551" s="20"/>
      <c r="I551" s="24">
        <v>3</v>
      </c>
      <c r="J551" s="20"/>
      <c r="K551" s="24">
        <v>0</v>
      </c>
      <c r="L551" s="20"/>
      <c r="M551" s="20">
        <v>220717</v>
      </c>
      <c r="N551" s="20"/>
      <c r="O551" s="24">
        <v>0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7" customFormat="1" ht="13.5" customHeight="1">
      <c r="A552" s="20" t="s">
        <v>167</v>
      </c>
      <c r="B552" s="21" t="s">
        <v>10</v>
      </c>
      <c r="C552" s="20">
        <f t="shared" si="21"/>
        <v>-3632</v>
      </c>
      <c r="D552" s="20"/>
      <c r="E552" s="24">
        <v>0</v>
      </c>
      <c r="F552" s="20"/>
      <c r="G552" s="24">
        <v>0</v>
      </c>
      <c r="H552" s="20"/>
      <c r="I552" s="24">
        <v>0</v>
      </c>
      <c r="J552" s="20"/>
      <c r="K552" s="24">
        <v>0</v>
      </c>
      <c r="L552" s="20"/>
      <c r="M552" s="20">
        <v>-3632</v>
      </c>
      <c r="N552" s="20"/>
      <c r="O552" s="24">
        <v>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7" customFormat="1" ht="13.5" customHeight="1">
      <c r="A553" s="20" t="s">
        <v>168</v>
      </c>
      <c r="B553" s="21" t="s">
        <v>10</v>
      </c>
      <c r="C553" s="25">
        <f t="shared" si="21"/>
        <v>204914</v>
      </c>
      <c r="D553" s="20"/>
      <c r="E553" s="26">
        <v>0</v>
      </c>
      <c r="F553" s="20"/>
      <c r="G553" s="25">
        <v>135234</v>
      </c>
      <c r="H553" s="20"/>
      <c r="I553" s="25">
        <v>46168</v>
      </c>
      <c r="J553" s="20"/>
      <c r="K553" s="26">
        <v>0</v>
      </c>
      <c r="L553" s="20"/>
      <c r="M553" s="25">
        <v>23512</v>
      </c>
      <c r="N553" s="20"/>
      <c r="O553" s="26">
        <v>0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7" customFormat="1" ht="13.5" customHeight="1">
      <c r="A554" s="20" t="s">
        <v>169</v>
      </c>
      <c r="B554" s="21" t="s">
        <v>10</v>
      </c>
      <c r="C554" s="25">
        <f>SUM(E554:O554)</f>
        <v>46035399</v>
      </c>
      <c r="D554" s="20"/>
      <c r="E554" s="25">
        <f>SUM(E536:E553)</f>
        <v>4823925</v>
      </c>
      <c r="F554" s="20"/>
      <c r="G554" s="25">
        <f>SUM(G536:G553)</f>
        <v>21575438</v>
      </c>
      <c r="H554" s="20"/>
      <c r="I554" s="25">
        <f>SUM(I536:I553)</f>
        <v>7619671</v>
      </c>
      <c r="J554" s="20"/>
      <c r="K554" s="25">
        <f>SUM(K536:K553)</f>
        <v>18160</v>
      </c>
      <c r="L554" s="20"/>
      <c r="M554" s="25">
        <f>SUM(M536:M553)</f>
        <v>11908397</v>
      </c>
      <c r="N554" s="20"/>
      <c r="O554" s="25">
        <f>SUM(O536:O553)</f>
        <v>89808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7" customFormat="1" ht="13.5" customHeight="1">
      <c r="A555" s="20"/>
      <c r="B555" s="21" t="s">
        <v>10</v>
      </c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7" customFormat="1" ht="13.5" customHeight="1">
      <c r="A556" s="20" t="s">
        <v>259</v>
      </c>
      <c r="B556" s="21" t="s">
        <v>10</v>
      </c>
      <c r="C556" s="20" t="s">
        <v>10</v>
      </c>
      <c r="D556" s="20"/>
      <c r="E556" s="20" t="s">
        <v>10</v>
      </c>
      <c r="F556" s="20" t="s">
        <v>10</v>
      </c>
      <c r="G556" s="20" t="s">
        <v>10</v>
      </c>
      <c r="H556" s="20" t="s">
        <v>10</v>
      </c>
      <c r="I556" s="20" t="s">
        <v>10</v>
      </c>
      <c r="J556" s="20" t="s">
        <v>10</v>
      </c>
      <c r="K556" s="20" t="s">
        <v>10</v>
      </c>
      <c r="L556" s="20" t="s">
        <v>10</v>
      </c>
      <c r="M556" s="20" t="s">
        <v>10</v>
      </c>
      <c r="N556" s="20" t="s">
        <v>10</v>
      </c>
      <c r="O556" s="20" t="s">
        <v>10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7" customFormat="1" ht="13.5" customHeight="1">
      <c r="A557" s="20" t="s">
        <v>263</v>
      </c>
      <c r="B557" s="21" t="s">
        <v>10</v>
      </c>
      <c r="C557" s="20">
        <f aca="true" t="shared" si="22" ref="C557:C562">SUM(E557:O557)</f>
        <v>1288465</v>
      </c>
      <c r="D557" s="20"/>
      <c r="E557" s="24">
        <v>0</v>
      </c>
      <c r="F557" s="20"/>
      <c r="G557" s="24">
        <v>0</v>
      </c>
      <c r="H557" s="20"/>
      <c r="I557" s="24">
        <v>0</v>
      </c>
      <c r="J557" s="20"/>
      <c r="K557" s="24">
        <v>0</v>
      </c>
      <c r="L557" s="20"/>
      <c r="M557" s="20">
        <v>1288465</v>
      </c>
      <c r="N557" s="20"/>
      <c r="O557" s="24">
        <v>0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s="7" customFormat="1" ht="13.5" customHeight="1">
      <c r="A558" s="20" t="s">
        <v>170</v>
      </c>
      <c r="B558" s="21" t="s">
        <v>10</v>
      </c>
      <c r="C558" s="20">
        <f t="shared" si="22"/>
        <v>383344</v>
      </c>
      <c r="D558" s="20"/>
      <c r="E558" s="24">
        <v>11529</v>
      </c>
      <c r="F558" s="20"/>
      <c r="G558" s="24">
        <v>7566</v>
      </c>
      <c r="H558" s="20"/>
      <c r="I558" s="24">
        <v>5745</v>
      </c>
      <c r="J558" s="20"/>
      <c r="K558" s="24">
        <v>0</v>
      </c>
      <c r="L558" s="20"/>
      <c r="M558" s="20">
        <v>358504</v>
      </c>
      <c r="N558" s="20"/>
      <c r="O558" s="24">
        <v>0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s="7" customFormat="1" ht="13.5" customHeight="1">
      <c r="A559" s="20" t="s">
        <v>171</v>
      </c>
      <c r="B559" s="21" t="s">
        <v>10</v>
      </c>
      <c r="C559" s="20">
        <f t="shared" si="22"/>
        <v>584805</v>
      </c>
      <c r="D559" s="20"/>
      <c r="E559" s="20">
        <v>55317</v>
      </c>
      <c r="F559" s="20"/>
      <c r="G559" s="20">
        <v>349093</v>
      </c>
      <c r="H559" s="20"/>
      <c r="I559" s="20">
        <v>130303</v>
      </c>
      <c r="J559" s="20"/>
      <c r="K559" s="24">
        <v>758</v>
      </c>
      <c r="L559" s="20"/>
      <c r="M559" s="20">
        <v>49334</v>
      </c>
      <c r="N559" s="20"/>
      <c r="O559" s="24">
        <v>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s="7" customFormat="1" ht="13.5" customHeight="1">
      <c r="A560" s="20" t="s">
        <v>172</v>
      </c>
      <c r="B560" s="21" t="s">
        <v>10</v>
      </c>
      <c r="C560" s="20">
        <f t="shared" si="22"/>
        <v>1775444</v>
      </c>
      <c r="D560" s="20"/>
      <c r="E560" s="24">
        <v>0</v>
      </c>
      <c r="F560" s="20"/>
      <c r="G560" s="20">
        <v>605986</v>
      </c>
      <c r="H560" s="20"/>
      <c r="I560" s="20">
        <v>184146</v>
      </c>
      <c r="J560" s="20"/>
      <c r="K560" s="24">
        <v>778</v>
      </c>
      <c r="L560" s="20"/>
      <c r="M560" s="20">
        <v>967227</v>
      </c>
      <c r="N560" s="20"/>
      <c r="O560" s="20">
        <v>17307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s="7" customFormat="1" ht="13.5" customHeight="1">
      <c r="A561" s="20" t="s">
        <v>173</v>
      </c>
      <c r="B561" s="21" t="s">
        <v>10</v>
      </c>
      <c r="C561" s="25">
        <f t="shared" si="22"/>
        <v>-8446</v>
      </c>
      <c r="D561" s="20"/>
      <c r="E561" s="26">
        <v>0</v>
      </c>
      <c r="F561" s="20"/>
      <c r="G561" s="25">
        <v>4805</v>
      </c>
      <c r="H561" s="20"/>
      <c r="I561" s="24">
        <v>1446</v>
      </c>
      <c r="J561" s="20"/>
      <c r="K561" s="26">
        <v>-300</v>
      </c>
      <c r="L561" s="20"/>
      <c r="M561" s="25">
        <v>-14397</v>
      </c>
      <c r="N561" s="20"/>
      <c r="O561" s="26">
        <v>0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s="7" customFormat="1" ht="13.5" customHeight="1">
      <c r="A562" s="20" t="s">
        <v>174</v>
      </c>
      <c r="B562" s="21" t="s">
        <v>10</v>
      </c>
      <c r="C562" s="25">
        <f t="shared" si="22"/>
        <v>4023612</v>
      </c>
      <c r="D562" s="20"/>
      <c r="E562" s="25">
        <f>SUM(E557:E561)</f>
        <v>66846</v>
      </c>
      <c r="F562" s="20"/>
      <c r="G562" s="25">
        <f>SUM(G557:G561)</f>
        <v>967450</v>
      </c>
      <c r="H562" s="20"/>
      <c r="I562" s="27">
        <f>SUM(I557:I561)</f>
        <v>321640</v>
      </c>
      <c r="J562" s="20"/>
      <c r="K562" s="27">
        <f>SUM(K557:K561)</f>
        <v>1236</v>
      </c>
      <c r="L562" s="20"/>
      <c r="M562" s="25">
        <f>SUM(M557:M561)</f>
        <v>2649133</v>
      </c>
      <c r="N562" s="20"/>
      <c r="O562" s="25">
        <f>SUM(O557:O561)</f>
        <v>17307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s="7" customFormat="1" ht="13.5" customHeight="1">
      <c r="A563" s="20"/>
      <c r="B563" s="21" t="s">
        <v>10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7" customFormat="1" ht="13.5" customHeight="1">
      <c r="A564" s="20" t="s">
        <v>260</v>
      </c>
      <c r="B564" s="21" t="s">
        <v>10</v>
      </c>
      <c r="C564" s="29" t="s">
        <v>10</v>
      </c>
      <c r="D564" s="20"/>
      <c r="E564" s="29" t="s">
        <v>10</v>
      </c>
      <c r="F564" s="20" t="s">
        <v>10</v>
      </c>
      <c r="G564" s="29" t="s">
        <v>10</v>
      </c>
      <c r="H564" s="20" t="s">
        <v>10</v>
      </c>
      <c r="I564" s="29" t="s">
        <v>10</v>
      </c>
      <c r="J564" s="20" t="s">
        <v>10</v>
      </c>
      <c r="K564" s="29" t="s">
        <v>10</v>
      </c>
      <c r="L564" s="20" t="s">
        <v>10</v>
      </c>
      <c r="M564" s="29"/>
      <c r="N564" s="20" t="s">
        <v>10</v>
      </c>
      <c r="O564" s="29" t="s">
        <v>10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s="7" customFormat="1" ht="13.5" customHeight="1">
      <c r="A565" s="20" t="s">
        <v>175</v>
      </c>
      <c r="B565" s="21"/>
      <c r="C565" s="25">
        <f>SUM(E565,G565,I565,K565,M565,O565)</f>
        <v>95968</v>
      </c>
      <c r="D565" s="20"/>
      <c r="E565" s="26">
        <v>0</v>
      </c>
      <c r="F565" s="20"/>
      <c r="G565" s="26">
        <v>0</v>
      </c>
      <c r="H565" s="20"/>
      <c r="I565" s="26">
        <v>0</v>
      </c>
      <c r="J565" s="20"/>
      <c r="K565" s="26">
        <v>0</v>
      </c>
      <c r="L565" s="20"/>
      <c r="M565" s="25">
        <v>95968</v>
      </c>
      <c r="N565" s="20"/>
      <c r="O565" s="26">
        <v>0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7" customFormat="1" ht="13.5" customHeight="1">
      <c r="A566" s="20"/>
      <c r="B566" s="21" t="s">
        <v>10</v>
      </c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7" customFormat="1" ht="13.5" customHeight="1">
      <c r="A567" s="20" t="s">
        <v>176</v>
      </c>
      <c r="B567" s="21" t="s">
        <v>10</v>
      </c>
      <c r="C567" s="25">
        <f>SUM(E567:O567)</f>
        <v>2701493</v>
      </c>
      <c r="D567" s="20"/>
      <c r="E567" s="26">
        <v>0</v>
      </c>
      <c r="F567" s="20"/>
      <c r="G567" s="26">
        <v>0</v>
      </c>
      <c r="H567" s="20"/>
      <c r="I567" s="26">
        <v>0</v>
      </c>
      <c r="J567" s="20"/>
      <c r="K567" s="26">
        <v>0</v>
      </c>
      <c r="L567" s="20"/>
      <c r="M567" s="25">
        <v>2701493</v>
      </c>
      <c r="N567" s="20"/>
      <c r="O567" s="26">
        <v>0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7" customFormat="1" ht="13.5" customHeight="1">
      <c r="A568" s="20"/>
      <c r="B568" s="21" t="s">
        <v>10</v>
      </c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s="7" customFormat="1" ht="13.5" customHeight="1">
      <c r="A569" s="20" t="s">
        <v>229</v>
      </c>
      <c r="B569" s="21" t="s">
        <v>10</v>
      </c>
      <c r="C569" s="25">
        <f>SUM(E569:O569)</f>
        <v>52856472</v>
      </c>
      <c r="D569" s="20"/>
      <c r="E569" s="25">
        <f>SUM(E567,E565,E562,E554)</f>
        <v>4890771</v>
      </c>
      <c r="F569" s="20"/>
      <c r="G569" s="25">
        <f>SUM(G567,G565,G562,G554)</f>
        <v>22542888</v>
      </c>
      <c r="H569" s="20"/>
      <c r="I569" s="25">
        <f>SUM(I567,I565,I562,I554)</f>
        <v>7941311</v>
      </c>
      <c r="J569" s="20"/>
      <c r="K569" s="25">
        <f>SUM(K567,K565,K562,K554)</f>
        <v>19396</v>
      </c>
      <c r="L569" s="20"/>
      <c r="M569" s="25">
        <f>SUM(M567,M565,M562,M554)</f>
        <v>17354991</v>
      </c>
      <c r="N569" s="20"/>
      <c r="O569" s="25">
        <f>SUM(O567,O565,O562,O554)</f>
        <v>107115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7" customFormat="1" ht="13.5" customHeight="1">
      <c r="A570" s="20"/>
      <c r="B570" s="21" t="s">
        <v>10</v>
      </c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7" customFormat="1" ht="13.5" customHeight="1">
      <c r="A571" s="20" t="s">
        <v>206</v>
      </c>
      <c r="B571" s="21" t="s">
        <v>10</v>
      </c>
      <c r="C571" s="20">
        <f>SUM(E571:O571)</f>
        <v>-3633066</v>
      </c>
      <c r="D571" s="20"/>
      <c r="E571" s="20">
        <v>-108382</v>
      </c>
      <c r="F571" s="20"/>
      <c r="G571" s="20">
        <v>-867054</v>
      </c>
      <c r="H571" s="20"/>
      <c r="I571" s="20">
        <v>-130058</v>
      </c>
      <c r="J571" s="20"/>
      <c r="K571" s="24">
        <v>0</v>
      </c>
      <c r="L571" s="20"/>
      <c r="M571" s="20">
        <v>-2527572</v>
      </c>
      <c r="N571" s="20"/>
      <c r="O571" s="24">
        <v>0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s="7" customFormat="1" ht="13.5" customHeight="1">
      <c r="A572" s="20" t="s">
        <v>207</v>
      </c>
      <c r="B572" s="21" t="s">
        <v>10</v>
      </c>
      <c r="C572" s="25">
        <f>SUM(E572:O572)</f>
        <v>-737659</v>
      </c>
      <c r="D572" s="20"/>
      <c r="E572" s="25">
        <v>-41247</v>
      </c>
      <c r="F572" s="20"/>
      <c r="G572" s="25">
        <v>-49497</v>
      </c>
      <c r="H572" s="20"/>
      <c r="I572" s="25">
        <v>-12374</v>
      </c>
      <c r="J572" s="20"/>
      <c r="K572" s="26">
        <v>0</v>
      </c>
      <c r="L572" s="20"/>
      <c r="M572" s="25">
        <v>-634541</v>
      </c>
      <c r="N572" s="20"/>
      <c r="O572" s="26">
        <v>0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s="7" customFormat="1" ht="13.5" customHeight="1">
      <c r="A573" s="20"/>
      <c r="B573" s="21" t="s">
        <v>10</v>
      </c>
      <c r="C573" s="20"/>
      <c r="D573" s="20"/>
      <c r="E573" s="20"/>
      <c r="F573" s="20"/>
      <c r="G573" s="20"/>
      <c r="H573" s="20"/>
      <c r="I573" s="20"/>
      <c r="J573" s="20"/>
      <c r="K573" s="24"/>
      <c r="L573" s="20"/>
      <c r="M573" s="20"/>
      <c r="N573" s="20"/>
      <c r="O573" s="24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s="7" customFormat="1" ht="13.5" customHeight="1">
      <c r="A574" s="20" t="s">
        <v>209</v>
      </c>
      <c r="B574" s="21" t="s">
        <v>10</v>
      </c>
      <c r="C574" s="25">
        <f>SUM(E574:O574)</f>
        <v>48485747</v>
      </c>
      <c r="D574" s="20"/>
      <c r="E574" s="25">
        <f>E569+E571+E572</f>
        <v>4741142</v>
      </c>
      <c r="F574" s="20"/>
      <c r="G574" s="25">
        <f>G569+G571+G572</f>
        <v>21626337</v>
      </c>
      <c r="H574" s="20"/>
      <c r="I574" s="25">
        <f>I569+I571+I572</f>
        <v>7798879</v>
      </c>
      <c r="J574" s="20"/>
      <c r="K574" s="25">
        <f>K569+K571+K572</f>
        <v>19396</v>
      </c>
      <c r="L574" s="20"/>
      <c r="M574" s="25">
        <f>M569+M571+M572</f>
        <v>14192878</v>
      </c>
      <c r="N574" s="20"/>
      <c r="O574" s="25">
        <f>O569+O571+O572</f>
        <v>107115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s="7" customFormat="1" ht="13.5" customHeight="1">
      <c r="A575" s="20"/>
      <c r="B575" s="21" t="s">
        <v>10</v>
      </c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7" customFormat="1" ht="13.5" customHeight="1">
      <c r="A576" s="20" t="s">
        <v>177</v>
      </c>
      <c r="B576" s="21" t="s">
        <v>10</v>
      </c>
      <c r="C576" s="25">
        <f>SUM(E576:O576)</f>
        <v>40994195</v>
      </c>
      <c r="D576" s="20"/>
      <c r="E576" s="26">
        <v>0</v>
      </c>
      <c r="F576" s="20"/>
      <c r="G576" s="26">
        <v>0</v>
      </c>
      <c r="H576" s="20"/>
      <c r="I576" s="26">
        <v>0</v>
      </c>
      <c r="J576" s="20"/>
      <c r="K576" s="26">
        <v>0</v>
      </c>
      <c r="L576" s="20"/>
      <c r="M576" s="25">
        <v>40994195</v>
      </c>
      <c r="N576" s="20"/>
      <c r="O576" s="26">
        <v>0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7" customFormat="1" ht="13.5" customHeight="1">
      <c r="A577" s="20"/>
      <c r="B577" s="21" t="s">
        <v>10</v>
      </c>
      <c r="C577" s="20"/>
      <c r="D577" s="20"/>
      <c r="E577" s="20"/>
      <c r="F577" s="20"/>
      <c r="G577" s="24"/>
      <c r="H577" s="20"/>
      <c r="I577" s="24"/>
      <c r="J577" s="20"/>
      <c r="K577" s="24"/>
      <c r="L577" s="20"/>
      <c r="M577" s="20"/>
      <c r="N577" s="20"/>
      <c r="O577" s="24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7" customFormat="1" ht="13.5" customHeight="1">
      <c r="A578" s="20" t="s">
        <v>303</v>
      </c>
      <c r="B578" s="21" t="s">
        <v>10</v>
      </c>
      <c r="C578" s="25">
        <f>SUM(E578:O578)</f>
        <v>410939911</v>
      </c>
      <c r="D578" s="20"/>
      <c r="E578" s="25">
        <f>E172+E290+E366+E439+E479+E532+E574+E576</f>
        <v>211275560</v>
      </c>
      <c r="F578" s="20"/>
      <c r="G578" s="25">
        <f>+G172+G290+G366+G439+G479+G532+G574+G576</f>
        <v>44055610</v>
      </c>
      <c r="H578" s="20"/>
      <c r="I578" s="25">
        <f>+I172+I290+I366+I439+I479+I532+I574+I576</f>
        <v>67159752</v>
      </c>
      <c r="J578" s="20"/>
      <c r="K578" s="25">
        <f>+K172+K290+K366+K439+K479+K532+K574+K576</f>
        <v>2424201</v>
      </c>
      <c r="L578" s="20"/>
      <c r="M578" s="25">
        <f>M172+M290+M366+M439+M479+M532+M574+M576</f>
        <v>78297454</v>
      </c>
      <c r="N578" s="20"/>
      <c r="O578" s="25">
        <f>O172+O290+O366+O439+O479+O532+O574+O576</f>
        <v>7727334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7" customFormat="1" ht="13.5" customHeight="1">
      <c r="A579" s="20"/>
      <c r="B579" s="21" t="s">
        <v>10</v>
      </c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7" customFormat="1" ht="13.5" customHeight="1">
      <c r="A580" s="20" t="s">
        <v>337</v>
      </c>
      <c r="B580" s="21" t="s">
        <v>10</v>
      </c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7" customFormat="1" ht="13.5" customHeight="1">
      <c r="A581" s="20" t="s">
        <v>338</v>
      </c>
      <c r="B581" s="21" t="s">
        <v>10</v>
      </c>
      <c r="C581" s="25">
        <f>SUM(E581:O581)</f>
        <v>0</v>
      </c>
      <c r="D581" s="20"/>
      <c r="E581" s="26">
        <v>0</v>
      </c>
      <c r="F581" s="20"/>
      <c r="G581" s="26">
        <v>0</v>
      </c>
      <c r="H581" s="20"/>
      <c r="I581" s="26">
        <v>0</v>
      </c>
      <c r="J581" s="20"/>
      <c r="K581" s="26">
        <v>0</v>
      </c>
      <c r="L581" s="20"/>
      <c r="M581" s="26">
        <v>0</v>
      </c>
      <c r="N581" s="20"/>
      <c r="O581" s="25">
        <v>0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7" customFormat="1" ht="13.5" customHeight="1">
      <c r="A582" s="20"/>
      <c r="B582" s="21"/>
      <c r="C582" s="29"/>
      <c r="D582" s="20"/>
      <c r="E582" s="33"/>
      <c r="F582" s="20"/>
      <c r="G582" s="33"/>
      <c r="H582" s="20"/>
      <c r="I582" s="33"/>
      <c r="J582" s="20"/>
      <c r="K582" s="33"/>
      <c r="L582" s="20"/>
      <c r="M582" s="33"/>
      <c r="N582" s="20"/>
      <c r="O582" s="29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7" customFormat="1" ht="13.5" customHeight="1">
      <c r="A583" s="20" t="s">
        <v>268</v>
      </c>
      <c r="B583" s="21" t="s">
        <v>10</v>
      </c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7" customFormat="1" ht="13.5" customHeight="1">
      <c r="A584" s="20" t="s">
        <v>178</v>
      </c>
      <c r="B584" s="21" t="s">
        <v>10</v>
      </c>
      <c r="C584" s="25">
        <f>SUM(E584:O584)</f>
        <v>933203</v>
      </c>
      <c r="D584" s="20"/>
      <c r="E584" s="26">
        <v>0</v>
      </c>
      <c r="F584" s="20"/>
      <c r="G584" s="26">
        <v>0</v>
      </c>
      <c r="H584" s="20"/>
      <c r="I584" s="26">
        <v>0</v>
      </c>
      <c r="J584" s="20"/>
      <c r="K584" s="26">
        <v>0</v>
      </c>
      <c r="L584" s="20"/>
      <c r="M584" s="26">
        <v>0</v>
      </c>
      <c r="N584" s="20"/>
      <c r="O584" s="25">
        <v>933203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7" customFormat="1" ht="13.5" customHeight="1">
      <c r="A585" s="20"/>
      <c r="B585" s="21"/>
      <c r="C585" s="29"/>
      <c r="D585" s="20"/>
      <c r="E585" s="33"/>
      <c r="F585" s="20"/>
      <c r="G585" s="33"/>
      <c r="H585" s="20"/>
      <c r="I585" s="33"/>
      <c r="J585" s="20"/>
      <c r="K585" s="33"/>
      <c r="L585" s="20"/>
      <c r="M585" s="33"/>
      <c r="N585" s="20"/>
      <c r="O585" s="29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7" customFormat="1" ht="13.5" customHeight="1">
      <c r="A586" s="20" t="s">
        <v>269</v>
      </c>
      <c r="B586" s="21"/>
      <c r="C586" s="25">
        <f>SUM(E586,G586,I586,K586,M586,O586)</f>
        <v>933203</v>
      </c>
      <c r="D586" s="20"/>
      <c r="E586" s="26">
        <f>SUM(E584,E581)</f>
        <v>0</v>
      </c>
      <c r="F586" s="20"/>
      <c r="G586" s="26">
        <f>SUM(G584,G581)</f>
        <v>0</v>
      </c>
      <c r="H586" s="20"/>
      <c r="I586" s="26">
        <f>SUM(I584,I581)</f>
        <v>0</v>
      </c>
      <c r="J586" s="20"/>
      <c r="K586" s="26">
        <f>SUM(K584,K581)</f>
        <v>0</v>
      </c>
      <c r="L586" s="20"/>
      <c r="M586" s="26">
        <f>SUM(M584,M581)</f>
        <v>0</v>
      </c>
      <c r="N586" s="20"/>
      <c r="O586" s="25">
        <f>SUM(O584,O581)</f>
        <v>933203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7" customFormat="1" ht="13.5" customHeight="1">
      <c r="A587" s="20"/>
      <c r="B587" s="21" t="s">
        <v>10</v>
      </c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s="7" customFormat="1" ht="13.5" customHeight="1" thickBot="1">
      <c r="A588" s="20" t="s">
        <v>270</v>
      </c>
      <c r="B588" s="21" t="s">
        <v>10</v>
      </c>
      <c r="C588" s="40">
        <f>SUM(E588:O588)</f>
        <v>411873114</v>
      </c>
      <c r="D588" s="20"/>
      <c r="E588" s="40">
        <f>SUM(E578+E586)</f>
        <v>211275560</v>
      </c>
      <c r="F588" s="20"/>
      <c r="G588" s="40">
        <f>SUM(G578+G586)</f>
        <v>44055610</v>
      </c>
      <c r="H588" s="20"/>
      <c r="I588" s="40">
        <f>SUM(I578+I586)</f>
        <v>67159752</v>
      </c>
      <c r="J588" s="20"/>
      <c r="K588" s="40">
        <f>SUM(K578+K586)</f>
        <v>2424201</v>
      </c>
      <c r="L588" s="20"/>
      <c r="M588" s="40">
        <f>SUM(M578+M586)</f>
        <v>78297454</v>
      </c>
      <c r="N588" s="20"/>
      <c r="O588" s="40">
        <f>SUM(O578+O586)</f>
        <v>8660537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7" customFormat="1" ht="13.5" customHeight="1" thickTop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7" customFormat="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7" customFormat="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7" customFormat="1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7" customFormat="1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7" customFormat="1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7" customFormat="1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s="7" customFormat="1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s="7" customFormat="1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s="7" customFormat="1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s="7" customFormat="1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s="7" customFormat="1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s="7" customFormat="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s="7" customFormat="1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s="7" customFormat="1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s="7" customFormat="1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</row>
    <row r="605" spans="1:256" s="7" customFormat="1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s="7" customFormat="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s="7" customFormat="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s="7" customFormat="1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s="7" customFormat="1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s="7" customFormat="1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s="7" customFormat="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s="7" customFormat="1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</sheetData>
  <sheetProtection/>
  <mergeCells count="5">
    <mergeCell ref="A1:A8"/>
    <mergeCell ref="C4:O4"/>
    <mergeCell ref="C5:O5"/>
    <mergeCell ref="C6:O6"/>
    <mergeCell ref="C3:O3"/>
  </mergeCells>
  <conditionalFormatting sqref="A13:O58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horizontalDpi="600" verticalDpi="600" orientation="landscape" scale="87" r:id="rId2"/>
  <headerFooter alignWithMargins="0">
    <oddFooter>&amp;R&amp;"Goudy Old Style,Regular"&amp;10Page &amp;P of &amp;N</oddFooter>
  </headerFooter>
  <rowBreaks count="9" manualBreakCount="9">
    <brk id="55" max="15" man="1"/>
    <brk id="96" max="255" man="1"/>
    <brk id="138" max="255" man="1"/>
    <brk id="225" max="255" man="1"/>
    <brk id="271" max="15" man="1"/>
    <brk id="317" max="255" man="1"/>
    <brk id="363" max="15" man="1"/>
    <brk id="406" max="255" man="1"/>
    <brk id="451" max="255" man="1"/>
  </rowBreaks>
  <ignoredErrors>
    <ignoredError sqref="F18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ejudson</cp:lastModifiedBy>
  <cp:lastPrinted>2010-10-07T18:18:59Z</cp:lastPrinted>
  <dcterms:created xsi:type="dcterms:W3CDTF">2002-09-19T17:08:28Z</dcterms:created>
  <dcterms:modified xsi:type="dcterms:W3CDTF">2010-10-07T18:19:03Z</dcterms:modified>
  <cp:category/>
  <cp:version/>
  <cp:contentType/>
  <cp:contentStatus/>
</cp:coreProperties>
</file>