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B" sheetId="1" r:id="rId1"/>
  </sheets>
  <definedNames>
    <definedName name="_xlnm.Print_Area" localSheetId="0">'Anal C-2B'!$A$15:$Q$77</definedName>
    <definedName name="_xlnm.Print_Area">'Anal C-2B'!$A$3:$R$77</definedName>
    <definedName name="_xlnm.Print_Titles" localSheetId="0">'Anal C-2B'!$1:$14</definedName>
    <definedName name="Print_Titles_MI" localSheetId="0">'Anal C-2B'!$3:$13</definedName>
  </definedNames>
  <calcPr fullCalcOnLoad="1"/>
</workbook>
</file>

<file path=xl/sharedStrings.xml><?xml version="1.0" encoding="utf-8"?>
<sst xmlns="http://schemas.openxmlformats.org/spreadsheetml/2006/main" count="62" uniqueCount="59">
  <si>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</si>
  <si>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</si>
  <si>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</si>
  <si>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</si>
  <si>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</si>
  <si>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</si>
  <si>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</si>
  <si>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</si>
  <si>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</si>
  <si>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</si>
  <si>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 Scholarships and fellowships</t>
  </si>
  <si>
    <t xml:space="preserve"> Academic support --</t>
  </si>
  <si>
    <t xml:space="preserve"> Student services --</t>
  </si>
  <si>
    <t xml:space="preserve"> Institutional support --</t>
  </si>
  <si>
    <t xml:space="preserve"> Operation and maintenance of plant--</t>
  </si>
  <si>
    <t xml:space="preserve"> Auxiliary enterprises--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</si>
  <si>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</si>
  <si>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</si>
  <si>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</si>
  <si>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</si>
  <si>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</si>
  <si>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</si>
  <si>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Business administration</t>
  </si>
  <si>
    <t xml:space="preserve">   Continuing education</t>
  </si>
  <si>
    <t xml:space="preserve">   Developmental studies</t>
  </si>
  <si>
    <t xml:space="preserve">   Interdisciplinary</t>
  </si>
  <si>
    <t xml:space="preserve">   Liberal arts</t>
  </si>
  <si>
    <t xml:space="preserve">   Nursing</t>
  </si>
  <si>
    <t xml:space="preserve">   Science</t>
  </si>
  <si>
    <t xml:space="preserve">   Special programs</t>
  </si>
  <si>
    <t xml:space="preserve">   Academic affairs</t>
  </si>
  <si>
    <t xml:space="preserve">   Library</t>
  </si>
  <si>
    <t xml:space="preserve">   Registrar and admissions</t>
  </si>
  <si>
    <t xml:space="preserve">   Student activities</t>
  </si>
  <si>
    <t xml:space="preserve">   Student affairs</t>
  </si>
  <si>
    <t xml:space="preserve">   Student aid</t>
  </si>
  <si>
    <t xml:space="preserve">   Business affairs</t>
  </si>
  <si>
    <t xml:space="preserve">   Expenditures</t>
  </si>
  <si>
    <t>Education and general:</t>
  </si>
  <si>
    <t xml:space="preserve">  Instruction --</t>
  </si>
  <si>
    <t xml:space="preserve">   Chancellor</t>
  </si>
  <si>
    <t xml:space="preserve">        Total student services</t>
  </si>
  <si>
    <t xml:space="preserve">   Student technology fee project</t>
  </si>
  <si>
    <t xml:space="preserve">   Parking lot</t>
  </si>
  <si>
    <t xml:space="preserve">   Utilities</t>
  </si>
  <si>
    <t xml:space="preserve">   Mandatory transfers for principal and interest</t>
  </si>
  <si>
    <t xml:space="preserve">   Nonmandatory transfers for depreciation expense</t>
  </si>
  <si>
    <t>For the year ended June 30, 2009</t>
  </si>
  <si>
    <t>Indirect Cost</t>
  </si>
  <si>
    <t xml:space="preserve"> Public service--</t>
  </si>
  <si>
    <t xml:space="preserve">   America reads program</t>
  </si>
  <si>
    <t xml:space="preserve">        Total public service</t>
  </si>
  <si>
    <t xml:space="preserve">   Computer services</t>
  </si>
  <si>
    <t xml:space="preserve">   Hurricane relief</t>
  </si>
  <si>
    <t xml:space="preserve">   Grounds</t>
  </si>
  <si>
    <t>ANALYSIS C-2B</t>
  </si>
  <si>
    <t>Current Restricted Fund Expenditures</t>
  </si>
  <si>
    <t xml:space="preserve">   Campus security</t>
  </si>
  <si>
    <t xml:space="preserve">          Total educational and general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</si>
</sst>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8">
    <font>
      <sz val="10"/>
      <name val="MS Sans Serif"/>
      <family val="0"/>
    </font>
    <font>
      <sz val="10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5" fontId="4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vertical="center"/>
      <protection/>
    </xf>
    <xf numFmtId="165" fontId="4" fillId="0" borderId="0" xfId="42" applyNumberFormat="1" applyFont="1" applyAlignment="1">
      <alignment vertical="center"/>
    </xf>
    <xf numFmtId="165" fontId="4" fillId="0" borderId="0" xfId="42" applyNumberFormat="1" applyFont="1" applyFill="1" applyAlignment="1" applyProtection="1">
      <alignment horizontal="left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Border="1" applyAlignment="1" applyProtection="1">
      <alignment horizontal="left"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7" fontId="5" fillId="0" borderId="12" xfId="45" applyNumberFormat="1" applyFont="1" applyFill="1" applyBorder="1" applyAlignment="1" applyProtection="1">
      <alignment vertical="center"/>
      <protection/>
    </xf>
    <xf numFmtId="167" fontId="5" fillId="0" borderId="0" xfId="45" applyNumberFormat="1" applyFont="1" applyFill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 applyProtection="1">
      <alignment horizontal="right" vertical="center"/>
      <protection/>
    </xf>
    <xf numFmtId="165" fontId="5" fillId="0" borderId="14" xfId="42" applyNumberFormat="1" applyFont="1" applyFill="1" applyBorder="1" applyAlignment="1" applyProtection="1">
      <alignment vertical="center"/>
      <protection/>
    </xf>
    <xf numFmtId="165" fontId="5" fillId="0" borderId="15" xfId="42" applyNumberFormat="1" applyFont="1" applyFill="1" applyBorder="1" applyAlignment="1" applyProtection="1">
      <alignment vertical="center"/>
      <protection/>
    </xf>
    <xf numFmtId="165" fontId="5" fillId="0" borderId="16" xfId="42" applyNumberFormat="1" applyFont="1" applyFill="1" applyBorder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EFE6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38100</xdr:rowOff>
    </xdr:from>
    <xdr:to>
      <xdr:col>0</xdr:col>
      <xdr:colOff>1990725</xdr:colOff>
      <xdr:row>10</xdr:row>
      <xdr:rowOff>0</xdr:rowOff>
    </xdr:to>
    <xdr:pic>
      <xdr:nvPicPr>
        <xdr:cNvPr id="1" name="Picture 4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100"/>
          <a:ext cx="12668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86"/>
  <sheetViews>
    <sheetView tabSelected="1" defaultGridColor="0" zoomScalePageLayoutView="0" colorId="22" workbookViewId="0" topLeftCell="A1">
      <selection activeCell="B2" sqref="B2"/>
    </sheetView>
  </sheetViews>
  <sheetFormatPr defaultColWidth="9.140625" defaultRowHeight="12" customHeight="1"/>
  <cols>
    <col min="1" max="1" width="40.7109375" style="5" customWidth="1"/>
    <col min="2" max="2" width="1.7109375" style="5" customWidth="1"/>
    <col min="3" max="3" width="12.7109375" style="5" customWidth="1"/>
    <col min="4" max="4" width="1.7109375" style="5" customWidth="1"/>
    <col min="5" max="5" width="12.7109375" style="5" customWidth="1"/>
    <col min="6" max="6" width="1.7109375" style="5" customWidth="1"/>
    <col min="7" max="7" width="12.7109375" style="5" customWidth="1"/>
    <col min="8" max="8" width="1.7109375" style="5" customWidth="1"/>
    <col min="9" max="9" width="12.7109375" style="5" customWidth="1"/>
    <col min="10" max="10" width="1.7109375" style="5" customWidth="1"/>
    <col min="11" max="11" width="12.57421875" style="5" bestFit="1" customWidth="1"/>
    <col min="12" max="12" width="1.7109375" style="5" customWidth="1"/>
    <col min="13" max="13" width="12.7109375" style="5" customWidth="1"/>
    <col min="14" max="14" width="1.7109375" style="5" customWidth="1"/>
    <col min="15" max="15" width="12.7109375" style="5" customWidth="1"/>
    <col min="16" max="16" width="1.7109375" style="5" customWidth="1"/>
    <col min="17" max="17" width="12.7109375" style="5" customWidth="1"/>
    <col min="18" max="18" width="20.7109375" style="5" customWidth="1"/>
    <col min="19" max="16384" width="9.140625" style="5" customWidth="1"/>
  </cols>
  <sheetData>
    <row r="1" spans="1:20" ht="12" customHeight="1">
      <c r="A1" s="48"/>
      <c r="B1" s="18"/>
      <c r="C1" s="18"/>
      <c r="D1" s="18"/>
      <c r="E1" s="18"/>
      <c r="F1" s="18"/>
      <c r="G1" s="18"/>
      <c r="H1" s="18"/>
      <c r="I1" s="13"/>
      <c r="J1" s="13"/>
      <c r="K1" s="13"/>
      <c r="L1" s="13"/>
      <c r="M1" s="13"/>
      <c r="N1" s="13"/>
      <c r="O1"/>
      <c r="P1"/>
      <c r="Q1"/>
      <c r="R1"/>
      <c r="S1"/>
      <c r="T1"/>
    </row>
    <row r="2" spans="1:20" ht="10.5" customHeight="1">
      <c r="A2" s="48"/>
      <c r="B2" s="18"/>
      <c r="C2" s="18"/>
      <c r="D2" s="18"/>
      <c r="E2" s="18"/>
      <c r="F2" s="18"/>
      <c r="G2" s="18"/>
      <c r="H2" s="18"/>
      <c r="I2" s="16"/>
      <c r="J2" s="16"/>
      <c r="K2" s="16"/>
      <c r="L2" s="16"/>
      <c r="M2" s="16"/>
      <c r="N2" s="16"/>
      <c r="O2"/>
      <c r="P2"/>
      <c r="Q2"/>
      <c r="R2"/>
      <c r="S2"/>
      <c r="T2"/>
    </row>
    <row r="3" spans="1:20" ht="12" customHeight="1">
      <c r="A3" s="48"/>
      <c r="C3" s="47" t="s">
        <v>55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/>
      <c r="S3"/>
      <c r="T3"/>
    </row>
    <row r="4" spans="1:20" ht="8.25" customHeight="1">
      <c r="A4" s="48"/>
      <c r="B4" s="22"/>
      <c r="C4" s="47"/>
      <c r="D4" s="47"/>
      <c r="E4" s="47"/>
      <c r="F4" s="47"/>
      <c r="G4" s="47"/>
      <c r="H4" s="21"/>
      <c r="I4" s="14"/>
      <c r="J4" s="14"/>
      <c r="K4" s="14"/>
      <c r="L4" s="14"/>
      <c r="M4" s="15"/>
      <c r="N4" s="14"/>
      <c r="O4"/>
      <c r="P4"/>
      <c r="Q4"/>
      <c r="R4"/>
      <c r="S4"/>
      <c r="T4"/>
    </row>
    <row r="5" spans="1:20" ht="12" customHeight="1">
      <c r="A5" s="48"/>
      <c r="C5" s="47" t="s">
        <v>56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1"/>
      <c r="S5" s="1"/>
      <c r="T5" s="1"/>
    </row>
    <row r="6" spans="1:20" ht="12" customHeight="1">
      <c r="A6" s="48"/>
      <c r="C6" s="47" t="s">
        <v>47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1"/>
      <c r="S6" s="1"/>
      <c r="T6" s="1"/>
    </row>
    <row r="7" spans="1:20" ht="10.5" customHeight="1">
      <c r="A7" s="48"/>
      <c r="B7" s="19"/>
      <c r="C7" s="19"/>
      <c r="D7" s="19"/>
      <c r="E7" s="19"/>
      <c r="F7" s="19"/>
      <c r="G7" s="19"/>
      <c r="H7" s="18"/>
      <c r="I7" s="17"/>
      <c r="J7" s="17"/>
      <c r="K7" s="17"/>
      <c r="L7" s="17"/>
      <c r="M7" s="17"/>
      <c r="N7" s="17"/>
      <c r="O7" s="1"/>
      <c r="P7" s="1"/>
      <c r="Q7" s="1"/>
      <c r="R7" s="1"/>
      <c r="S7" s="1"/>
      <c r="T7" s="1"/>
    </row>
    <row r="8" spans="1:20" ht="12" customHeight="1">
      <c r="A8" s="48"/>
      <c r="B8" s="20"/>
      <c r="C8" s="20"/>
      <c r="D8" s="20"/>
      <c r="E8" s="20"/>
      <c r="F8" s="20"/>
      <c r="G8" s="20"/>
      <c r="H8" s="18"/>
      <c r="I8" s="17"/>
      <c r="J8" s="17"/>
      <c r="K8" s="17"/>
      <c r="L8" s="17"/>
      <c r="M8" s="17"/>
      <c r="N8" s="17"/>
      <c r="O8" s="1"/>
      <c r="P8" s="1"/>
      <c r="Q8" s="1"/>
      <c r="R8" s="1"/>
      <c r="S8" s="1"/>
      <c r="T8" s="1"/>
    </row>
    <row r="9" spans="1:20" ht="12" customHeight="1">
      <c r="A9" s="48"/>
      <c r="B9" s="17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  <c r="P9" s="1"/>
      <c r="Q9" s="1"/>
      <c r="R9" s="1"/>
      <c r="S9" s="1"/>
      <c r="T9" s="1"/>
    </row>
    <row r="10" spans="1:20" ht="12" customHeight="1">
      <c r="A10" s="4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"/>
      <c r="P10" s="1"/>
      <c r="Q10" s="1"/>
      <c r="R10" s="1"/>
      <c r="S10" s="1"/>
      <c r="T10" s="1"/>
    </row>
    <row r="11" spans="1:18" ht="12" customHeight="1">
      <c r="A11" s="1"/>
      <c r="B11" s="1"/>
      <c r="C11" s="4"/>
      <c r="D11" s="4"/>
      <c r="E11" s="12"/>
      <c r="F11" s="4"/>
      <c r="G11" s="4"/>
      <c r="H11" s="4"/>
      <c r="I11" s="4"/>
      <c r="J11" s="1"/>
      <c r="K11" s="1"/>
      <c r="L11" s="1"/>
      <c r="M11" s="4"/>
      <c r="N11" s="4"/>
      <c r="O11" s="3"/>
      <c r="P11" s="4"/>
      <c r="Q11" s="3"/>
      <c r="R11" s="1"/>
    </row>
    <row r="12" spans="1:18" ht="12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 t="s">
        <v>0</v>
      </c>
      <c r="N12" s="24"/>
      <c r="O12" s="24"/>
      <c r="P12" s="24"/>
      <c r="Q12" s="25" t="s">
        <v>48</v>
      </c>
      <c r="R12" s="2"/>
    </row>
    <row r="13" spans="1:18" ht="12" customHeight="1">
      <c r="A13" s="24"/>
      <c r="B13" s="24"/>
      <c r="C13" s="26" t="s">
        <v>1</v>
      </c>
      <c r="D13" s="24"/>
      <c r="E13" s="26" t="s">
        <v>2</v>
      </c>
      <c r="F13" s="24"/>
      <c r="G13" s="26" t="s">
        <v>3</v>
      </c>
      <c r="H13" s="24"/>
      <c r="I13" s="26" t="s">
        <v>4</v>
      </c>
      <c r="J13" s="24"/>
      <c r="K13" s="26" t="s">
        <v>5</v>
      </c>
      <c r="L13" s="24"/>
      <c r="M13" s="26" t="s">
        <v>6</v>
      </c>
      <c r="N13" s="24"/>
      <c r="O13" s="26" t="s">
        <v>7</v>
      </c>
      <c r="P13" s="24"/>
      <c r="Q13" s="26" t="s">
        <v>8</v>
      </c>
      <c r="R13" s="2"/>
    </row>
    <row r="14" spans="1:18" ht="12" customHeight="1">
      <c r="A14" s="24"/>
      <c r="B14" s="24"/>
      <c r="C14" s="27"/>
      <c r="D14" s="24"/>
      <c r="E14" s="27"/>
      <c r="F14" s="24"/>
      <c r="G14" s="27"/>
      <c r="H14" s="24"/>
      <c r="I14" s="27"/>
      <c r="J14" s="24"/>
      <c r="K14" s="27"/>
      <c r="L14" s="24"/>
      <c r="M14" s="27"/>
      <c r="N14" s="24"/>
      <c r="O14" s="27"/>
      <c r="P14" s="24"/>
      <c r="Q14" s="27"/>
      <c r="R14" s="2"/>
    </row>
    <row r="15" spans="1:18" s="8" customFormat="1" ht="12" customHeight="1">
      <c r="A15" s="28" t="s">
        <v>38</v>
      </c>
      <c r="B15" s="28"/>
      <c r="C15" s="28" t="s">
        <v>9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7"/>
    </row>
    <row r="16" spans="1:18" s="8" customFormat="1" ht="12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7"/>
    </row>
    <row r="17" spans="1:18" s="8" customFormat="1" ht="12" customHeight="1">
      <c r="A17" s="30" t="s">
        <v>39</v>
      </c>
      <c r="B17" s="30"/>
      <c r="C17" s="28" t="s">
        <v>9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7"/>
    </row>
    <row r="18" spans="1:18" s="8" customFormat="1" ht="12" customHeight="1">
      <c r="A18" s="30" t="s">
        <v>22</v>
      </c>
      <c r="B18" s="30"/>
      <c r="C18" s="31">
        <v>209993</v>
      </c>
      <c r="D18" s="28"/>
      <c r="E18" s="31">
        <v>6333</v>
      </c>
      <c r="F18" s="28"/>
      <c r="G18" s="38">
        <v>0</v>
      </c>
      <c r="H18" s="28"/>
      <c r="I18" s="38">
        <v>0</v>
      </c>
      <c r="J18" s="28"/>
      <c r="K18" s="31">
        <f>IF(SUM(C18:I18)=SUM(M18:Q18),SUM(C18:I18),SUM(M18:Q18)-SUM(C18:I18))</f>
        <v>216326</v>
      </c>
      <c r="L18" s="28"/>
      <c r="M18" s="31">
        <v>24451</v>
      </c>
      <c r="N18" s="28"/>
      <c r="O18" s="31">
        <v>191573</v>
      </c>
      <c r="P18" s="28"/>
      <c r="Q18" s="38">
        <v>302</v>
      </c>
      <c r="R18" s="6"/>
    </row>
    <row r="19" spans="1:18" s="8" customFormat="1" ht="12" customHeight="1">
      <c r="A19" s="30" t="s">
        <v>23</v>
      </c>
      <c r="B19" s="30"/>
      <c r="C19" s="34">
        <v>2770</v>
      </c>
      <c r="D19" s="28"/>
      <c r="E19" s="34">
        <v>2249</v>
      </c>
      <c r="F19" s="28"/>
      <c r="G19" s="34">
        <v>0</v>
      </c>
      <c r="H19" s="28"/>
      <c r="I19" s="34">
        <v>42419</v>
      </c>
      <c r="J19" s="28"/>
      <c r="K19" s="28">
        <f>IF(SUM(C19:I19)=SUM(M19:Q19),SUM(C19:I19),SUM(M19:Q19)-SUM(C19:I19))</f>
        <v>47438</v>
      </c>
      <c r="L19" s="28"/>
      <c r="M19" s="28">
        <v>33840</v>
      </c>
      <c r="N19" s="28"/>
      <c r="O19" s="28">
        <v>13491</v>
      </c>
      <c r="P19" s="28"/>
      <c r="Q19" s="34">
        <v>107</v>
      </c>
      <c r="R19" s="7"/>
    </row>
    <row r="20" spans="1:18" s="8" customFormat="1" ht="12" customHeight="1">
      <c r="A20" s="30" t="s">
        <v>24</v>
      </c>
      <c r="B20" s="30"/>
      <c r="C20" s="34">
        <v>0</v>
      </c>
      <c r="D20" s="28"/>
      <c r="E20" s="34">
        <v>3278</v>
      </c>
      <c r="F20" s="28"/>
      <c r="G20" s="34">
        <v>0</v>
      </c>
      <c r="H20" s="28"/>
      <c r="I20" s="34">
        <v>0</v>
      </c>
      <c r="J20" s="28"/>
      <c r="K20" s="28">
        <f aca="true" t="shared" si="0" ref="K20:K74">IF(SUM(C20:I20)=SUM(M20:Q20),SUM(C20:I20),SUM(M20:Q20)-SUM(C20:I20))</f>
        <v>3278</v>
      </c>
      <c r="L20" s="28"/>
      <c r="M20" s="28">
        <v>3122</v>
      </c>
      <c r="N20" s="28"/>
      <c r="O20" s="28">
        <v>0</v>
      </c>
      <c r="P20" s="28"/>
      <c r="Q20" s="34">
        <v>156</v>
      </c>
      <c r="R20" s="7"/>
    </row>
    <row r="21" spans="1:18" s="8" customFormat="1" ht="12" customHeight="1">
      <c r="A21" s="30" t="s">
        <v>25</v>
      </c>
      <c r="B21" s="30"/>
      <c r="C21" s="34">
        <v>448619</v>
      </c>
      <c r="D21" s="28"/>
      <c r="E21" s="34">
        <v>0</v>
      </c>
      <c r="F21" s="28"/>
      <c r="G21" s="34">
        <v>3140</v>
      </c>
      <c r="H21" s="28"/>
      <c r="I21" s="34">
        <v>348</v>
      </c>
      <c r="J21" s="28"/>
      <c r="K21" s="28">
        <f t="shared" si="0"/>
        <v>452107</v>
      </c>
      <c r="L21" s="28"/>
      <c r="M21" s="28">
        <v>100393</v>
      </c>
      <c r="N21" s="28"/>
      <c r="O21" s="34">
        <v>351714</v>
      </c>
      <c r="P21" s="28"/>
      <c r="Q21" s="34">
        <v>0</v>
      </c>
      <c r="R21" s="9"/>
    </row>
    <row r="22" spans="1:18" s="8" customFormat="1" ht="12" customHeight="1">
      <c r="A22" s="30" t="s">
        <v>26</v>
      </c>
      <c r="B22" s="30"/>
      <c r="C22" s="34">
        <v>53369</v>
      </c>
      <c r="D22" s="28"/>
      <c r="E22" s="34">
        <v>3394</v>
      </c>
      <c r="F22" s="28"/>
      <c r="G22" s="34">
        <v>7810</v>
      </c>
      <c r="H22" s="28"/>
      <c r="I22" s="34">
        <v>4930</v>
      </c>
      <c r="J22" s="28"/>
      <c r="K22" s="28">
        <f t="shared" si="0"/>
        <v>69503</v>
      </c>
      <c r="L22" s="28"/>
      <c r="M22" s="28">
        <v>36645</v>
      </c>
      <c r="N22" s="28"/>
      <c r="O22" s="28">
        <v>28018</v>
      </c>
      <c r="P22" s="28"/>
      <c r="Q22" s="34">
        <f>4841-1</f>
        <v>4840</v>
      </c>
      <c r="R22" s="9"/>
    </row>
    <row r="23" spans="1:18" s="8" customFormat="1" ht="12" customHeight="1">
      <c r="A23" s="30" t="s">
        <v>27</v>
      </c>
      <c r="B23" s="30"/>
      <c r="C23" s="34">
        <v>58190</v>
      </c>
      <c r="D23" s="28"/>
      <c r="E23" s="34">
        <v>7308</v>
      </c>
      <c r="F23" s="28"/>
      <c r="G23" s="34">
        <v>78990</v>
      </c>
      <c r="H23" s="28"/>
      <c r="I23" s="34">
        <v>2500</v>
      </c>
      <c r="J23" s="28"/>
      <c r="K23" s="28">
        <f t="shared" si="0"/>
        <v>146988</v>
      </c>
      <c r="L23" s="28"/>
      <c r="M23" s="28">
        <v>119341</v>
      </c>
      <c r="N23" s="28"/>
      <c r="O23" s="34">
        <v>24800</v>
      </c>
      <c r="P23" s="28"/>
      <c r="Q23" s="34">
        <f>2848-1</f>
        <v>2847</v>
      </c>
      <c r="R23" s="9"/>
    </row>
    <row r="24" spans="1:18" s="13" customFormat="1" ht="12" customHeight="1">
      <c r="A24" s="39" t="s">
        <v>28</v>
      </c>
      <c r="B24" s="39"/>
      <c r="C24" s="40">
        <v>43136</v>
      </c>
      <c r="D24" s="29"/>
      <c r="E24" s="40">
        <v>4909</v>
      </c>
      <c r="F24" s="29"/>
      <c r="G24" s="40">
        <v>4500</v>
      </c>
      <c r="H24" s="29"/>
      <c r="I24" s="40">
        <v>4500</v>
      </c>
      <c r="J24" s="29"/>
      <c r="K24" s="28">
        <f t="shared" si="0"/>
        <v>57045</v>
      </c>
      <c r="L24" s="29"/>
      <c r="M24" s="29">
        <v>21640</v>
      </c>
      <c r="N24" s="29"/>
      <c r="O24" s="29">
        <v>34609</v>
      </c>
      <c r="P24" s="29"/>
      <c r="Q24" s="40">
        <v>796</v>
      </c>
      <c r="R24" s="10"/>
    </row>
    <row r="25" spans="1:18" s="13" customFormat="1" ht="12" customHeight="1">
      <c r="A25" s="39" t="s">
        <v>29</v>
      </c>
      <c r="B25" s="39"/>
      <c r="C25" s="40">
        <v>420</v>
      </c>
      <c r="D25" s="29"/>
      <c r="E25" s="40">
        <v>434516</v>
      </c>
      <c r="F25" s="29"/>
      <c r="G25" s="40">
        <v>1661</v>
      </c>
      <c r="H25" s="29"/>
      <c r="I25" s="40">
        <v>0</v>
      </c>
      <c r="J25" s="29"/>
      <c r="K25" s="28">
        <f t="shared" si="0"/>
        <v>436597</v>
      </c>
      <c r="L25" s="29"/>
      <c r="M25" s="29">
        <v>317681</v>
      </c>
      <c r="N25" s="29"/>
      <c r="O25" s="29">
        <v>85512</v>
      </c>
      <c r="P25" s="29"/>
      <c r="Q25" s="40">
        <v>33404</v>
      </c>
      <c r="R25" s="10"/>
    </row>
    <row r="26" spans="1:18" s="8" customFormat="1" ht="12" customHeight="1">
      <c r="A26" s="30" t="s">
        <v>42</v>
      </c>
      <c r="B26" s="30"/>
      <c r="C26" s="35">
        <v>0</v>
      </c>
      <c r="D26" s="28"/>
      <c r="E26" s="35">
        <v>0</v>
      </c>
      <c r="F26" s="28"/>
      <c r="G26" s="35">
        <v>0</v>
      </c>
      <c r="H26" s="28"/>
      <c r="I26" s="35">
        <v>395345</v>
      </c>
      <c r="J26" s="28"/>
      <c r="K26" s="33">
        <f t="shared" si="0"/>
        <v>395345</v>
      </c>
      <c r="L26" s="28"/>
      <c r="M26" s="33">
        <v>56591</v>
      </c>
      <c r="N26" s="28"/>
      <c r="O26" s="35">
        <f>338755-1</f>
        <v>338754</v>
      </c>
      <c r="P26" s="28"/>
      <c r="Q26" s="35">
        <v>0</v>
      </c>
      <c r="R26" s="9"/>
    </row>
    <row r="27" spans="1:18" s="8" customFormat="1" ht="12" customHeight="1">
      <c r="A27" s="30"/>
      <c r="B27" s="30"/>
      <c r="C27" s="41"/>
      <c r="D27" s="42"/>
      <c r="E27" s="41"/>
      <c r="F27" s="42"/>
      <c r="G27" s="41"/>
      <c r="H27" s="42"/>
      <c r="I27" s="41"/>
      <c r="J27" s="42"/>
      <c r="K27" s="28"/>
      <c r="L27" s="42"/>
      <c r="M27" s="42"/>
      <c r="N27" s="42"/>
      <c r="O27" s="42"/>
      <c r="P27" s="42"/>
      <c r="Q27" s="41"/>
      <c r="R27" s="9"/>
    </row>
    <row r="28" spans="1:18" s="8" customFormat="1" ht="12" customHeight="1">
      <c r="A28" s="28" t="s">
        <v>16</v>
      </c>
      <c r="B28" s="28"/>
      <c r="C28" s="33">
        <f>SUM(C18:C26)</f>
        <v>816497</v>
      </c>
      <c r="D28" s="28"/>
      <c r="E28" s="33">
        <f>SUM(E18:E26)</f>
        <v>461987</v>
      </c>
      <c r="F28" s="28"/>
      <c r="G28" s="33">
        <f>SUM(G18:G26)</f>
        <v>96101</v>
      </c>
      <c r="H28" s="28"/>
      <c r="I28" s="33">
        <f>SUM(I18:I26)</f>
        <v>450042</v>
      </c>
      <c r="J28" s="28"/>
      <c r="K28" s="33">
        <f t="shared" si="0"/>
        <v>1824627</v>
      </c>
      <c r="L28" s="28"/>
      <c r="M28" s="33">
        <f>SUM(M18:M26)</f>
        <v>713704</v>
      </c>
      <c r="N28" s="28"/>
      <c r="O28" s="33">
        <f>SUM(O18:O26)</f>
        <v>1068471</v>
      </c>
      <c r="P28" s="28"/>
      <c r="Q28" s="33">
        <f>SUM(Q18:Q26)</f>
        <v>42452</v>
      </c>
      <c r="R28" s="7"/>
    </row>
    <row r="29" spans="1:18" s="8" customFormat="1" ht="12" customHeight="1">
      <c r="A29" s="28"/>
      <c r="B29" s="28"/>
      <c r="C29" s="29"/>
      <c r="D29" s="28"/>
      <c r="E29" s="29"/>
      <c r="F29" s="28"/>
      <c r="G29" s="29"/>
      <c r="H29" s="28"/>
      <c r="I29" s="29"/>
      <c r="J29" s="28"/>
      <c r="K29" s="28"/>
      <c r="L29" s="28"/>
      <c r="M29" s="29"/>
      <c r="N29" s="28"/>
      <c r="O29" s="29"/>
      <c r="P29" s="28"/>
      <c r="Q29" s="29"/>
      <c r="R29" s="7"/>
    </row>
    <row r="30" spans="1:21" s="8" customFormat="1" ht="12" customHeight="1">
      <c r="A30" s="28" t="s">
        <v>49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7"/>
      <c r="S30" s="7"/>
      <c r="T30" s="7"/>
      <c r="U30" s="7"/>
    </row>
    <row r="31" spans="1:21" s="8" customFormat="1" ht="12" customHeight="1">
      <c r="A31" s="30" t="s">
        <v>50</v>
      </c>
      <c r="B31" s="28"/>
      <c r="C31" s="33">
        <v>1106</v>
      </c>
      <c r="D31" s="28"/>
      <c r="E31" s="33">
        <v>0</v>
      </c>
      <c r="F31" s="28"/>
      <c r="G31" s="33">
        <v>0</v>
      </c>
      <c r="H31" s="28"/>
      <c r="I31" s="33">
        <v>0</v>
      </c>
      <c r="J31" s="28"/>
      <c r="K31" s="33">
        <f t="shared" si="0"/>
        <v>1106</v>
      </c>
      <c r="L31" s="28"/>
      <c r="M31" s="33">
        <v>0</v>
      </c>
      <c r="N31" s="28"/>
      <c r="O31" s="33">
        <v>1106</v>
      </c>
      <c r="P31" s="28"/>
      <c r="Q31" s="33">
        <v>0</v>
      </c>
      <c r="R31" s="7"/>
      <c r="S31" s="7"/>
      <c r="T31" s="7"/>
      <c r="U31" s="7"/>
    </row>
    <row r="32" spans="1:21" s="8" customFormat="1" ht="12" customHeight="1">
      <c r="A32" s="30"/>
      <c r="B32" s="28"/>
      <c r="C32" s="32"/>
      <c r="D32" s="28"/>
      <c r="E32" s="32"/>
      <c r="F32" s="28"/>
      <c r="G32" s="32"/>
      <c r="H32" s="28"/>
      <c r="I32" s="32"/>
      <c r="J32" s="28"/>
      <c r="K32" s="32"/>
      <c r="L32" s="28"/>
      <c r="M32" s="32"/>
      <c r="N32" s="28"/>
      <c r="O32" s="32"/>
      <c r="P32" s="28"/>
      <c r="Q32" s="32"/>
      <c r="R32" s="7"/>
      <c r="S32" s="7"/>
      <c r="T32" s="7"/>
      <c r="U32" s="7"/>
    </row>
    <row r="33" spans="1:21" s="8" customFormat="1" ht="12" customHeight="1">
      <c r="A33" s="28" t="s">
        <v>51</v>
      </c>
      <c r="B33" s="28"/>
      <c r="C33" s="33">
        <f>C31</f>
        <v>1106</v>
      </c>
      <c r="D33" s="28"/>
      <c r="E33" s="33">
        <f>E31</f>
        <v>0</v>
      </c>
      <c r="F33" s="28"/>
      <c r="G33" s="33">
        <f>G31</f>
        <v>0</v>
      </c>
      <c r="H33" s="28"/>
      <c r="I33" s="33">
        <f>I31</f>
        <v>0</v>
      </c>
      <c r="J33" s="28"/>
      <c r="K33" s="33">
        <f t="shared" si="0"/>
        <v>1106</v>
      </c>
      <c r="L33" s="28"/>
      <c r="M33" s="33">
        <f>M31</f>
        <v>0</v>
      </c>
      <c r="N33" s="28"/>
      <c r="O33" s="33">
        <f>O31</f>
        <v>1106</v>
      </c>
      <c r="P33" s="28"/>
      <c r="Q33" s="33">
        <f>Q31</f>
        <v>0</v>
      </c>
      <c r="R33" s="7"/>
      <c r="S33" s="7"/>
      <c r="T33" s="7"/>
      <c r="U33" s="7"/>
    </row>
    <row r="34" spans="1:21" s="8" customFormat="1" ht="12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7"/>
      <c r="S34" s="7"/>
      <c r="T34" s="7"/>
      <c r="U34" s="7"/>
    </row>
    <row r="35" spans="1:18" s="8" customFormat="1" ht="12" customHeight="1">
      <c r="A35" s="28" t="s">
        <v>11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7"/>
    </row>
    <row r="36" spans="1:18" s="8" customFormat="1" ht="12" customHeight="1">
      <c r="A36" s="30" t="s">
        <v>30</v>
      </c>
      <c r="B36" s="30"/>
      <c r="C36" s="34">
        <v>0</v>
      </c>
      <c r="D36" s="28"/>
      <c r="E36" s="28">
        <v>3982</v>
      </c>
      <c r="F36" s="28"/>
      <c r="G36" s="34">
        <v>0</v>
      </c>
      <c r="H36" s="28"/>
      <c r="I36" s="34">
        <v>0</v>
      </c>
      <c r="J36" s="28"/>
      <c r="K36" s="28">
        <f t="shared" si="0"/>
        <v>3982</v>
      </c>
      <c r="L36" s="28"/>
      <c r="M36" s="28">
        <v>3792</v>
      </c>
      <c r="N36" s="28"/>
      <c r="O36" s="34">
        <v>0</v>
      </c>
      <c r="P36" s="28"/>
      <c r="Q36" s="34">
        <v>190</v>
      </c>
      <c r="R36" s="9"/>
    </row>
    <row r="37" spans="1:18" s="8" customFormat="1" ht="12" customHeight="1">
      <c r="A37" s="28" t="s">
        <v>31</v>
      </c>
      <c r="B37" s="28"/>
      <c r="C37" s="40">
        <v>0</v>
      </c>
      <c r="D37" s="29"/>
      <c r="E37" s="29">
        <v>2923</v>
      </c>
      <c r="F37" s="29"/>
      <c r="G37" s="40">
        <v>2558</v>
      </c>
      <c r="H37" s="29"/>
      <c r="I37" s="40">
        <v>0</v>
      </c>
      <c r="J37" s="28"/>
      <c r="K37" s="33">
        <f t="shared" si="0"/>
        <v>5481</v>
      </c>
      <c r="L37" s="29"/>
      <c r="M37" s="40">
        <v>2784</v>
      </c>
      <c r="N37" s="29"/>
      <c r="O37" s="40">
        <v>2558</v>
      </c>
      <c r="P37" s="29"/>
      <c r="Q37" s="40">
        <v>139</v>
      </c>
      <c r="R37" s="9"/>
    </row>
    <row r="38" spans="1:18" s="8" customFormat="1" ht="12" customHeight="1">
      <c r="A38" s="28"/>
      <c r="B38" s="28"/>
      <c r="C38" s="43"/>
      <c r="D38" s="42"/>
      <c r="E38" s="44"/>
      <c r="F38" s="42"/>
      <c r="G38" s="43"/>
      <c r="H38" s="42"/>
      <c r="I38" s="43"/>
      <c r="J38" s="29"/>
      <c r="K38" s="28"/>
      <c r="L38" s="42"/>
      <c r="M38" s="43"/>
      <c r="N38" s="42"/>
      <c r="O38" s="43"/>
      <c r="P38" s="42"/>
      <c r="Q38" s="43"/>
      <c r="R38" s="9"/>
    </row>
    <row r="39" spans="1:21" s="8" customFormat="1" ht="12" customHeight="1">
      <c r="A39" s="30" t="s">
        <v>17</v>
      </c>
      <c r="B39" s="30"/>
      <c r="C39" s="33">
        <f>SUM(C36:C37)</f>
        <v>0</v>
      </c>
      <c r="D39" s="28"/>
      <c r="E39" s="33">
        <f>SUM(E36:E37)</f>
        <v>6905</v>
      </c>
      <c r="F39" s="28"/>
      <c r="G39" s="35">
        <f>G36+G37</f>
        <v>2558</v>
      </c>
      <c r="H39" s="28"/>
      <c r="I39" s="35">
        <f>I36+I37</f>
        <v>0</v>
      </c>
      <c r="J39" s="28"/>
      <c r="K39" s="33">
        <f t="shared" si="0"/>
        <v>9463</v>
      </c>
      <c r="L39" s="28"/>
      <c r="M39" s="33">
        <f>SUM(M36:M37)</f>
        <v>6576</v>
      </c>
      <c r="N39" s="28"/>
      <c r="O39" s="33">
        <f>SUM(O36:O37)</f>
        <v>2558</v>
      </c>
      <c r="P39" s="28"/>
      <c r="Q39" s="33">
        <f>SUM(Q36:Q37)</f>
        <v>329</v>
      </c>
      <c r="R39" s="9"/>
      <c r="S39" s="7"/>
      <c r="T39" s="7"/>
      <c r="U39" s="7"/>
    </row>
    <row r="40" spans="1:18" s="8" customFormat="1" ht="12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7"/>
    </row>
    <row r="41" spans="1:21" s="8" customFormat="1" ht="12" customHeight="1">
      <c r="A41" s="30" t="s">
        <v>12</v>
      </c>
      <c r="B41" s="30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7"/>
      <c r="S41" s="7"/>
      <c r="T41" s="7"/>
      <c r="U41" s="7"/>
    </row>
    <row r="42" spans="1:21" s="8" customFormat="1" ht="12" customHeight="1">
      <c r="A42" s="30" t="s">
        <v>32</v>
      </c>
      <c r="B42" s="30"/>
      <c r="C42" s="34">
        <v>0</v>
      </c>
      <c r="D42" s="28"/>
      <c r="E42" s="28">
        <v>9058</v>
      </c>
      <c r="F42" s="28"/>
      <c r="G42" s="34">
        <v>0</v>
      </c>
      <c r="H42" s="28"/>
      <c r="I42" s="34">
        <v>0</v>
      </c>
      <c r="J42" s="28"/>
      <c r="K42" s="28">
        <f t="shared" si="0"/>
        <v>9058</v>
      </c>
      <c r="L42" s="28"/>
      <c r="M42" s="34">
        <v>8626</v>
      </c>
      <c r="N42" s="28"/>
      <c r="O42" s="34">
        <v>0</v>
      </c>
      <c r="P42" s="28"/>
      <c r="Q42" s="34">
        <f>1+431</f>
        <v>432</v>
      </c>
      <c r="R42" s="9"/>
      <c r="S42" s="7"/>
      <c r="T42" s="7"/>
      <c r="U42" s="7"/>
    </row>
    <row r="43" spans="1:18" s="8" customFormat="1" ht="12" customHeight="1">
      <c r="A43" s="30" t="s">
        <v>29</v>
      </c>
      <c r="B43" s="30"/>
      <c r="C43" s="34">
        <v>0</v>
      </c>
      <c r="D43" s="28"/>
      <c r="E43" s="34">
        <v>446897</v>
      </c>
      <c r="F43" s="28"/>
      <c r="G43" s="34">
        <v>0</v>
      </c>
      <c r="H43" s="28"/>
      <c r="I43" s="34">
        <v>0</v>
      </c>
      <c r="J43" s="28"/>
      <c r="K43" s="28">
        <f t="shared" si="0"/>
        <v>446897</v>
      </c>
      <c r="L43" s="28"/>
      <c r="M43" s="28">
        <v>277446</v>
      </c>
      <c r="N43" s="28"/>
      <c r="O43" s="34">
        <v>138099</v>
      </c>
      <c r="P43" s="28"/>
      <c r="Q43" s="34">
        <v>31352</v>
      </c>
      <c r="R43" s="9"/>
    </row>
    <row r="44" spans="1:18" s="8" customFormat="1" ht="12" customHeight="1">
      <c r="A44" s="30" t="s">
        <v>33</v>
      </c>
      <c r="B44" s="30"/>
      <c r="C44" s="40">
        <v>0</v>
      </c>
      <c r="D44" s="28"/>
      <c r="E44" s="40">
        <v>0</v>
      </c>
      <c r="F44" s="28"/>
      <c r="G44" s="40">
        <v>48385</v>
      </c>
      <c r="H44" s="28"/>
      <c r="I44" s="40">
        <v>23174</v>
      </c>
      <c r="J44" s="28"/>
      <c r="K44" s="28">
        <f t="shared" si="0"/>
        <v>71559</v>
      </c>
      <c r="L44" s="28"/>
      <c r="M44" s="29">
        <v>24899</v>
      </c>
      <c r="N44" s="28"/>
      <c r="O44" s="29">
        <v>46660</v>
      </c>
      <c r="P44" s="28"/>
      <c r="Q44" s="40">
        <v>0</v>
      </c>
      <c r="R44" s="9"/>
    </row>
    <row r="45" spans="1:17" s="8" customFormat="1" ht="12" customHeight="1">
      <c r="A45" s="23" t="s">
        <v>34</v>
      </c>
      <c r="B45" s="23"/>
      <c r="C45" s="23">
        <v>0</v>
      </c>
      <c r="D45" s="23"/>
      <c r="E45" s="23">
        <v>9707</v>
      </c>
      <c r="F45" s="23"/>
      <c r="G45" s="23">
        <v>0</v>
      </c>
      <c r="H45" s="23"/>
      <c r="I45" s="23">
        <v>13116</v>
      </c>
      <c r="J45" s="23"/>
      <c r="K45" s="28">
        <f t="shared" si="0"/>
        <v>22823</v>
      </c>
      <c r="L45" s="23"/>
      <c r="M45" s="23">
        <v>9245</v>
      </c>
      <c r="N45" s="23"/>
      <c r="O45" s="23">
        <v>13116</v>
      </c>
      <c r="P45" s="23"/>
      <c r="Q45" s="23">
        <v>462</v>
      </c>
    </row>
    <row r="46" spans="1:18" s="8" customFormat="1" ht="12" customHeight="1">
      <c r="A46" s="30" t="s">
        <v>35</v>
      </c>
      <c r="B46" s="30"/>
      <c r="C46" s="34">
        <v>0</v>
      </c>
      <c r="D46" s="28"/>
      <c r="E46" s="34">
        <v>28768</v>
      </c>
      <c r="F46" s="28"/>
      <c r="G46" s="34">
        <v>0</v>
      </c>
      <c r="H46" s="28"/>
      <c r="I46" s="34">
        <v>0</v>
      </c>
      <c r="J46" s="28"/>
      <c r="K46" s="45">
        <f t="shared" si="0"/>
        <v>28768</v>
      </c>
      <c r="L46" s="28" t="s">
        <v>9</v>
      </c>
      <c r="M46" s="34">
        <v>17693</v>
      </c>
      <c r="N46" s="28"/>
      <c r="O46" s="28">
        <v>0</v>
      </c>
      <c r="P46" s="28"/>
      <c r="Q46" s="34">
        <f>1+11074</f>
        <v>11075</v>
      </c>
      <c r="R46" s="9"/>
    </row>
    <row r="47" spans="1:18" s="8" customFormat="1" ht="12" customHeight="1">
      <c r="A47" s="30"/>
      <c r="B47" s="30"/>
      <c r="C47" s="36"/>
      <c r="D47" s="28"/>
      <c r="E47" s="36"/>
      <c r="F47" s="28"/>
      <c r="G47" s="36"/>
      <c r="H47" s="28"/>
      <c r="I47" s="36"/>
      <c r="J47" s="28"/>
      <c r="K47" s="28"/>
      <c r="L47" s="28"/>
      <c r="M47" s="32"/>
      <c r="N47" s="28"/>
      <c r="O47" s="32"/>
      <c r="P47" s="28"/>
      <c r="Q47" s="36"/>
      <c r="R47" s="9"/>
    </row>
    <row r="48" spans="1:18" s="8" customFormat="1" ht="12" customHeight="1">
      <c r="A48" s="30" t="s">
        <v>41</v>
      </c>
      <c r="B48" s="30"/>
      <c r="C48" s="33">
        <f>SUM(C42:C46)</f>
        <v>0</v>
      </c>
      <c r="D48" s="28"/>
      <c r="E48" s="35">
        <f>SUM(E42:E46)</f>
        <v>494430</v>
      </c>
      <c r="F48" s="28"/>
      <c r="G48" s="35">
        <f>SUM(G42:G46)</f>
        <v>48385</v>
      </c>
      <c r="H48" s="28"/>
      <c r="I48" s="35">
        <f>SUM(I42:I46)</f>
        <v>36290</v>
      </c>
      <c r="J48" s="28"/>
      <c r="K48" s="33">
        <f t="shared" si="0"/>
        <v>579105</v>
      </c>
      <c r="L48" s="28"/>
      <c r="M48" s="33">
        <f>SUM(M42:M46)</f>
        <v>337909</v>
      </c>
      <c r="N48" s="28"/>
      <c r="O48" s="33">
        <f>SUM(O42:O46)</f>
        <v>197875</v>
      </c>
      <c r="P48" s="28"/>
      <c r="Q48" s="33">
        <f>SUM(Q42:Q46)</f>
        <v>43321</v>
      </c>
      <c r="R48" s="7"/>
    </row>
    <row r="49" spans="1:18" s="8" customFormat="1" ht="12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7"/>
    </row>
    <row r="50" spans="1:18" s="8" customFormat="1" ht="12" customHeight="1">
      <c r="A50" s="28" t="s">
        <v>13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7"/>
    </row>
    <row r="51" spans="1:18" s="8" customFormat="1" ht="12" customHeight="1">
      <c r="A51" s="28" t="s">
        <v>36</v>
      </c>
      <c r="B51" s="28"/>
      <c r="C51" s="34">
        <v>0</v>
      </c>
      <c r="D51" s="28"/>
      <c r="E51" s="28">
        <v>2868</v>
      </c>
      <c r="F51" s="28"/>
      <c r="G51" s="28">
        <v>0</v>
      </c>
      <c r="H51" s="28"/>
      <c r="I51" s="34">
        <v>0</v>
      </c>
      <c r="J51" s="28"/>
      <c r="K51" s="28">
        <f t="shared" si="0"/>
        <v>2868</v>
      </c>
      <c r="L51" s="28"/>
      <c r="M51" s="28">
        <v>2732</v>
      </c>
      <c r="N51" s="28"/>
      <c r="O51" s="28">
        <v>0</v>
      </c>
      <c r="P51" s="28"/>
      <c r="Q51" s="34">
        <f>137-1</f>
        <v>136</v>
      </c>
      <c r="R51" s="9"/>
    </row>
    <row r="52" spans="1:18" s="8" customFormat="1" ht="12" customHeight="1">
      <c r="A52" s="28" t="s">
        <v>40</v>
      </c>
      <c r="B52" s="28"/>
      <c r="C52" s="34">
        <v>0</v>
      </c>
      <c r="D52" s="28"/>
      <c r="E52" s="28">
        <v>5748</v>
      </c>
      <c r="F52" s="28"/>
      <c r="G52" s="28">
        <v>1614</v>
      </c>
      <c r="H52" s="28"/>
      <c r="I52" s="34">
        <v>0</v>
      </c>
      <c r="J52" s="28"/>
      <c r="K52" s="29">
        <f t="shared" si="0"/>
        <v>7362</v>
      </c>
      <c r="L52" s="28"/>
      <c r="M52" s="28">
        <v>5475</v>
      </c>
      <c r="N52" s="28"/>
      <c r="O52" s="28">
        <v>1614</v>
      </c>
      <c r="P52" s="28"/>
      <c r="Q52" s="34">
        <f>274-1</f>
        <v>273</v>
      </c>
      <c r="R52" s="9"/>
    </row>
    <row r="53" spans="1:18" s="8" customFormat="1" ht="12" customHeight="1">
      <c r="A53" s="28" t="s">
        <v>52</v>
      </c>
      <c r="B53" s="28"/>
      <c r="C53" s="34">
        <v>18214</v>
      </c>
      <c r="D53" s="28"/>
      <c r="E53" s="28">
        <v>0</v>
      </c>
      <c r="F53" s="28"/>
      <c r="G53" s="28">
        <v>0</v>
      </c>
      <c r="H53" s="28"/>
      <c r="I53" s="34">
        <v>0</v>
      </c>
      <c r="J53" s="28"/>
      <c r="K53" s="33">
        <f t="shared" si="0"/>
        <v>18214</v>
      </c>
      <c r="L53" s="28"/>
      <c r="M53" s="28">
        <v>0</v>
      </c>
      <c r="N53" s="28"/>
      <c r="O53" s="28">
        <v>18214</v>
      </c>
      <c r="P53" s="28"/>
      <c r="Q53" s="34">
        <v>0</v>
      </c>
      <c r="R53" s="9"/>
    </row>
    <row r="54" spans="1:18" s="8" customFormat="1" ht="12" customHeight="1">
      <c r="A54" s="28"/>
      <c r="B54" s="28"/>
      <c r="C54" s="36"/>
      <c r="D54" s="28"/>
      <c r="E54" s="32"/>
      <c r="F54" s="28"/>
      <c r="G54" s="36"/>
      <c r="H54" s="28"/>
      <c r="I54" s="36"/>
      <c r="J54" s="28"/>
      <c r="K54" s="28"/>
      <c r="L54" s="28"/>
      <c r="M54" s="32"/>
      <c r="N54" s="28"/>
      <c r="O54" s="36"/>
      <c r="P54" s="28"/>
      <c r="Q54" s="36"/>
      <c r="R54" s="9"/>
    </row>
    <row r="55" spans="1:18" s="8" customFormat="1" ht="12" customHeight="1">
      <c r="A55" s="30" t="s">
        <v>18</v>
      </c>
      <c r="B55" s="30"/>
      <c r="C55" s="33">
        <f>SUM(C51:C53)</f>
        <v>18214</v>
      </c>
      <c r="D55" s="29"/>
      <c r="E55" s="33">
        <f>SUM(E51:E53)</f>
        <v>8616</v>
      </c>
      <c r="F55" s="29"/>
      <c r="G55" s="33">
        <f>SUM(G51:G53)</f>
        <v>1614</v>
      </c>
      <c r="H55" s="29"/>
      <c r="I55" s="33">
        <f>SUM(I51:I53)</f>
        <v>0</v>
      </c>
      <c r="J55" s="28"/>
      <c r="K55" s="33">
        <f>SUM(K51:K53)</f>
        <v>28444</v>
      </c>
      <c r="L55" s="28"/>
      <c r="M55" s="33">
        <f>SUM(M51:M53)</f>
        <v>8207</v>
      </c>
      <c r="N55" s="29"/>
      <c r="O55" s="33">
        <f>SUM(O51:O53)</f>
        <v>19828</v>
      </c>
      <c r="P55" s="29"/>
      <c r="Q55" s="33">
        <f>SUM(Q51:Q53)</f>
        <v>409</v>
      </c>
      <c r="R55" s="9"/>
    </row>
    <row r="56" spans="1:17" s="8" customFormat="1" ht="12" customHeight="1">
      <c r="A56" s="30"/>
      <c r="B56" s="30"/>
      <c r="C56" s="23"/>
      <c r="D56" s="23"/>
      <c r="E56" s="23"/>
      <c r="F56" s="23"/>
      <c r="G56" s="23"/>
      <c r="H56" s="23"/>
      <c r="I56" s="23"/>
      <c r="J56" s="23"/>
      <c r="K56" s="28"/>
      <c r="L56" s="23"/>
      <c r="M56" s="23"/>
      <c r="N56" s="23"/>
      <c r="O56" s="23"/>
      <c r="P56" s="23"/>
      <c r="Q56" s="23"/>
    </row>
    <row r="57" spans="1:17" s="8" customFormat="1" ht="12" customHeight="1">
      <c r="A57" s="30" t="s">
        <v>14</v>
      </c>
      <c r="B57" s="30"/>
      <c r="C57" s="23"/>
      <c r="D57" s="23"/>
      <c r="E57" s="23"/>
      <c r="F57" s="23"/>
      <c r="G57" s="23"/>
      <c r="H57" s="23"/>
      <c r="I57" s="23"/>
      <c r="J57" s="23"/>
      <c r="K57" s="28"/>
      <c r="L57" s="23"/>
      <c r="M57" s="23"/>
      <c r="N57" s="23"/>
      <c r="O57" s="23"/>
      <c r="P57" s="23"/>
      <c r="Q57" s="23"/>
    </row>
    <row r="58" spans="1:17" s="8" customFormat="1" ht="12" customHeight="1">
      <c r="A58" s="30" t="s">
        <v>57</v>
      </c>
      <c r="B58" s="30"/>
      <c r="C58" s="23">
        <v>30237</v>
      </c>
      <c r="D58" s="23"/>
      <c r="E58" s="23">
        <v>0</v>
      </c>
      <c r="F58" s="23"/>
      <c r="G58" s="23">
        <v>0</v>
      </c>
      <c r="H58" s="23"/>
      <c r="I58" s="23">
        <v>0</v>
      </c>
      <c r="J58" s="23"/>
      <c r="K58" s="29">
        <f t="shared" si="0"/>
        <v>30237</v>
      </c>
      <c r="L58" s="23"/>
      <c r="M58" s="23">
        <v>0</v>
      </c>
      <c r="N58" s="23"/>
      <c r="O58" s="23">
        <v>30237</v>
      </c>
      <c r="P58" s="23"/>
      <c r="Q58" s="23">
        <v>0</v>
      </c>
    </row>
    <row r="59" spans="1:17" s="8" customFormat="1" ht="12" customHeight="1">
      <c r="A59" s="30" t="s">
        <v>54</v>
      </c>
      <c r="B59" s="30"/>
      <c r="C59" s="23">
        <v>33963</v>
      </c>
      <c r="D59" s="23"/>
      <c r="E59" s="23">
        <v>0</v>
      </c>
      <c r="F59" s="23"/>
      <c r="G59" s="23">
        <v>0</v>
      </c>
      <c r="H59" s="23"/>
      <c r="I59" s="23">
        <v>0</v>
      </c>
      <c r="J59" s="23"/>
      <c r="K59" s="29">
        <f t="shared" si="0"/>
        <v>33963</v>
      </c>
      <c r="L59" s="23"/>
      <c r="M59" s="23">
        <v>0</v>
      </c>
      <c r="N59" s="23"/>
      <c r="O59" s="23">
        <v>33963</v>
      </c>
      <c r="P59" s="23"/>
      <c r="Q59" s="23">
        <v>0</v>
      </c>
    </row>
    <row r="60" spans="1:17" s="8" customFormat="1" ht="12" customHeight="1">
      <c r="A60" s="30" t="s">
        <v>53</v>
      </c>
      <c r="B60" s="30"/>
      <c r="C60" s="23">
        <v>56869</v>
      </c>
      <c r="D60" s="23"/>
      <c r="E60" s="23">
        <v>0</v>
      </c>
      <c r="F60" s="23"/>
      <c r="G60" s="23">
        <v>0</v>
      </c>
      <c r="H60" s="23"/>
      <c r="I60" s="23">
        <v>0</v>
      </c>
      <c r="J60" s="23"/>
      <c r="K60" s="29">
        <f t="shared" si="0"/>
        <v>56869</v>
      </c>
      <c r="L60" s="23"/>
      <c r="M60" s="23">
        <v>3012</v>
      </c>
      <c r="N60" s="23"/>
      <c r="O60" s="23">
        <v>53857</v>
      </c>
      <c r="P60" s="23"/>
      <c r="Q60" s="23">
        <v>0</v>
      </c>
    </row>
    <row r="61" spans="1:17" s="8" customFormat="1" ht="12" customHeight="1">
      <c r="A61" s="30" t="s">
        <v>43</v>
      </c>
      <c r="B61" s="30"/>
      <c r="C61" s="23">
        <v>0</v>
      </c>
      <c r="D61" s="23"/>
      <c r="E61" s="23">
        <v>0</v>
      </c>
      <c r="F61" s="23"/>
      <c r="G61" s="23">
        <v>0</v>
      </c>
      <c r="H61" s="23"/>
      <c r="I61" s="23">
        <v>410</v>
      </c>
      <c r="J61" s="23"/>
      <c r="K61" s="29">
        <f t="shared" si="0"/>
        <v>410</v>
      </c>
      <c r="L61" s="23"/>
      <c r="M61" s="23">
        <v>0</v>
      </c>
      <c r="N61" s="23"/>
      <c r="O61" s="23">
        <v>410</v>
      </c>
      <c r="P61" s="23"/>
      <c r="Q61" s="23">
        <v>0</v>
      </c>
    </row>
    <row r="62" spans="1:18" s="8" customFormat="1" ht="12" customHeight="1">
      <c r="A62" s="30" t="s">
        <v>44</v>
      </c>
      <c r="B62" s="30"/>
      <c r="C62" s="34">
        <v>0</v>
      </c>
      <c r="D62" s="28"/>
      <c r="E62" s="34">
        <v>0</v>
      </c>
      <c r="F62" s="28"/>
      <c r="G62" s="34">
        <v>0</v>
      </c>
      <c r="H62" s="28"/>
      <c r="I62" s="34">
        <f>195000-2</f>
        <v>194998</v>
      </c>
      <c r="J62" s="28"/>
      <c r="K62" s="33">
        <f t="shared" si="0"/>
        <v>194998</v>
      </c>
      <c r="L62" s="28"/>
      <c r="M62" s="28">
        <v>0</v>
      </c>
      <c r="N62" s="28"/>
      <c r="O62" s="34">
        <f>195000-2</f>
        <v>194998</v>
      </c>
      <c r="P62" s="28"/>
      <c r="Q62" s="34">
        <v>0</v>
      </c>
      <c r="R62" s="9"/>
    </row>
    <row r="63" spans="1:18" s="8" customFormat="1" ht="12" customHeight="1">
      <c r="A63" s="30"/>
      <c r="B63" s="30"/>
      <c r="C63" s="36"/>
      <c r="D63" s="28"/>
      <c r="E63" s="36"/>
      <c r="F63" s="28"/>
      <c r="G63" s="36"/>
      <c r="H63" s="28"/>
      <c r="I63" s="36"/>
      <c r="J63" s="28"/>
      <c r="K63" s="28"/>
      <c r="L63" s="28"/>
      <c r="M63" s="36"/>
      <c r="N63" s="29"/>
      <c r="O63" s="36"/>
      <c r="P63" s="29"/>
      <c r="Q63" s="36"/>
      <c r="R63" s="9"/>
    </row>
    <row r="64" spans="1:18" s="8" customFormat="1" ht="12" customHeight="1">
      <c r="A64" s="30" t="s">
        <v>19</v>
      </c>
      <c r="B64" s="30"/>
      <c r="C64" s="33">
        <f>SUM(C58:C62)</f>
        <v>121069</v>
      </c>
      <c r="D64" s="28"/>
      <c r="E64" s="33">
        <f>SUM(E58:E62)</f>
        <v>0</v>
      </c>
      <c r="F64" s="28"/>
      <c r="G64" s="33">
        <f>SUM(G58:G62)</f>
        <v>0</v>
      </c>
      <c r="H64" s="28"/>
      <c r="I64" s="33">
        <f>SUM(I58:I62)</f>
        <v>195408</v>
      </c>
      <c r="J64" s="28"/>
      <c r="K64" s="33">
        <f>SUM(K58:K62)</f>
        <v>316477</v>
      </c>
      <c r="L64" s="28"/>
      <c r="M64" s="33">
        <f>SUM(M58:M62)</f>
        <v>3012</v>
      </c>
      <c r="N64" s="29"/>
      <c r="O64" s="33">
        <f>SUM(O58:O62)</f>
        <v>313465</v>
      </c>
      <c r="P64" s="29"/>
      <c r="Q64" s="33">
        <f>SUM(Q58:Q62)</f>
        <v>0</v>
      </c>
      <c r="R64" s="9"/>
    </row>
    <row r="65" spans="1:18" s="8" customFormat="1" ht="12" customHeight="1">
      <c r="A65" s="30"/>
      <c r="B65" s="30"/>
      <c r="C65" s="34"/>
      <c r="D65" s="28"/>
      <c r="E65" s="34"/>
      <c r="F65" s="28"/>
      <c r="G65" s="34"/>
      <c r="H65" s="28"/>
      <c r="I65" s="34"/>
      <c r="J65" s="28"/>
      <c r="K65" s="28"/>
      <c r="L65" s="28"/>
      <c r="M65" s="34"/>
      <c r="N65" s="28"/>
      <c r="O65" s="34"/>
      <c r="P65" s="28"/>
      <c r="Q65" s="34"/>
      <c r="R65" s="9"/>
    </row>
    <row r="66" spans="1:18" s="8" customFormat="1" ht="12" customHeight="1">
      <c r="A66" s="30" t="s">
        <v>10</v>
      </c>
      <c r="B66" s="30"/>
      <c r="C66" s="40">
        <v>9003</v>
      </c>
      <c r="D66" s="28"/>
      <c r="E66" s="40">
        <v>3837920</v>
      </c>
      <c r="F66" s="28"/>
      <c r="G66" s="40">
        <v>69872</v>
      </c>
      <c r="H66" s="28"/>
      <c r="I66" s="40">
        <v>-3707</v>
      </c>
      <c r="J66" s="28"/>
      <c r="K66" s="33">
        <f t="shared" si="0"/>
        <v>3913088</v>
      </c>
      <c r="L66" s="28"/>
      <c r="M66" s="40">
        <v>0</v>
      </c>
      <c r="N66" s="28"/>
      <c r="O66" s="40">
        <v>3911288</v>
      </c>
      <c r="P66" s="28"/>
      <c r="Q66" s="40">
        <v>1800</v>
      </c>
      <c r="R66" s="9"/>
    </row>
    <row r="67" spans="1:18" s="8" customFormat="1" ht="12" customHeight="1">
      <c r="A67" s="30"/>
      <c r="B67" s="30"/>
      <c r="C67" s="36"/>
      <c r="D67" s="28"/>
      <c r="E67" s="36"/>
      <c r="F67" s="28"/>
      <c r="G67" s="36"/>
      <c r="H67" s="28"/>
      <c r="I67" s="36"/>
      <c r="J67" s="28"/>
      <c r="K67" s="28"/>
      <c r="L67" s="28"/>
      <c r="M67" s="36"/>
      <c r="N67" s="28"/>
      <c r="O67" s="36"/>
      <c r="P67" s="28"/>
      <c r="Q67" s="36"/>
      <c r="R67" s="9"/>
    </row>
    <row r="68" spans="1:18" s="8" customFormat="1" ht="12" customHeight="1">
      <c r="A68" s="30" t="s">
        <v>58</v>
      </c>
      <c r="B68" s="30"/>
      <c r="C68" s="33">
        <f aca="true" t="shared" si="1" ref="C68:I68">SUM(C66,C64,C55,C48,C39,C33,C28)</f>
        <v>965889</v>
      </c>
      <c r="D68" s="29">
        <f t="shared" si="1"/>
        <v>0</v>
      </c>
      <c r="E68" s="33">
        <f t="shared" si="1"/>
        <v>4809858</v>
      </c>
      <c r="F68" s="29">
        <f t="shared" si="1"/>
        <v>0</v>
      </c>
      <c r="G68" s="33">
        <f t="shared" si="1"/>
        <v>218530</v>
      </c>
      <c r="H68" s="29">
        <f t="shared" si="1"/>
        <v>0</v>
      </c>
      <c r="I68" s="33">
        <f t="shared" si="1"/>
        <v>678033</v>
      </c>
      <c r="J68" s="29"/>
      <c r="K68" s="33">
        <f t="shared" si="0"/>
        <v>6672310</v>
      </c>
      <c r="L68" s="28"/>
      <c r="M68" s="33">
        <f>SUM(M66,M64,M55,M48,M39,M33,M28)</f>
        <v>1069408</v>
      </c>
      <c r="N68" s="29">
        <f>SUM(N66,N64,N55,N48,N39,N33,N28)</f>
        <v>0</v>
      </c>
      <c r="O68" s="33">
        <f>SUM(O66,O64,O55,O48,O39,O33,O28)</f>
        <v>5514591</v>
      </c>
      <c r="P68" s="29">
        <f>SUM(P66,P64,P55,P48,P39,P33,P28)</f>
        <v>0</v>
      </c>
      <c r="Q68" s="33">
        <f>SUM(Q66,Q64,Q55,Q48,Q39,Q33,Q28)</f>
        <v>88311</v>
      </c>
      <c r="R68" s="7"/>
    </row>
    <row r="69" spans="1:18" s="8" customFormat="1" ht="12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7"/>
    </row>
    <row r="70" spans="1:18" s="8" customFormat="1" ht="12" customHeight="1">
      <c r="A70" s="28" t="s">
        <v>15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7"/>
    </row>
    <row r="71" spans="1:18" s="8" customFormat="1" ht="12" customHeight="1">
      <c r="A71" s="30" t="s">
        <v>37</v>
      </c>
      <c r="B71" s="28"/>
      <c r="C71" s="28">
        <v>0</v>
      </c>
      <c r="D71" s="28"/>
      <c r="E71" s="28">
        <v>0</v>
      </c>
      <c r="F71" s="28"/>
      <c r="G71" s="28">
        <v>0</v>
      </c>
      <c r="H71" s="28"/>
      <c r="I71" s="28">
        <v>1953097</v>
      </c>
      <c r="J71" s="28"/>
      <c r="K71" s="29">
        <f t="shared" si="0"/>
        <v>1953097</v>
      </c>
      <c r="L71" s="28"/>
      <c r="M71" s="28">
        <f>22060+253536</f>
        <v>275596</v>
      </c>
      <c r="N71" s="28"/>
      <c r="O71" s="28">
        <f>1699562-1-22060</f>
        <v>1677501</v>
      </c>
      <c r="P71" s="28"/>
      <c r="Q71" s="28">
        <v>0</v>
      </c>
      <c r="R71" s="7"/>
    </row>
    <row r="72" spans="1:18" s="8" customFormat="1" ht="12" customHeight="1">
      <c r="A72" s="30" t="s">
        <v>45</v>
      </c>
      <c r="B72" s="30"/>
      <c r="C72" s="34">
        <v>0</v>
      </c>
      <c r="D72" s="28"/>
      <c r="E72" s="34">
        <v>0</v>
      </c>
      <c r="F72" s="28"/>
      <c r="G72" s="34">
        <v>0</v>
      </c>
      <c r="H72" s="28"/>
      <c r="I72" s="28">
        <v>131132</v>
      </c>
      <c r="J72" s="28"/>
      <c r="K72" s="29">
        <f t="shared" si="0"/>
        <v>131132</v>
      </c>
      <c r="L72" s="28"/>
      <c r="M72" s="28">
        <v>0</v>
      </c>
      <c r="N72" s="28"/>
      <c r="O72" s="28">
        <v>131132</v>
      </c>
      <c r="P72" s="28"/>
      <c r="Q72" s="34">
        <v>0</v>
      </c>
      <c r="R72" s="9"/>
    </row>
    <row r="73" spans="1:18" s="8" customFormat="1" ht="12" customHeight="1">
      <c r="A73" s="30" t="s">
        <v>46</v>
      </c>
      <c r="B73" s="30"/>
      <c r="C73" s="34">
        <v>0</v>
      </c>
      <c r="D73" s="28"/>
      <c r="E73" s="34">
        <v>0</v>
      </c>
      <c r="F73" s="28"/>
      <c r="G73" s="34">
        <v>0</v>
      </c>
      <c r="H73" s="28"/>
      <c r="I73" s="28">
        <v>3604</v>
      </c>
      <c r="J73" s="28"/>
      <c r="K73" s="45">
        <f t="shared" si="0"/>
        <v>3604</v>
      </c>
      <c r="L73" s="28"/>
      <c r="M73" s="28">
        <v>0</v>
      </c>
      <c r="N73" s="28"/>
      <c r="O73" s="28">
        <v>3604</v>
      </c>
      <c r="P73" s="28"/>
      <c r="Q73" s="34">
        <v>0</v>
      </c>
      <c r="R73" s="9"/>
    </row>
    <row r="74" spans="1:18" s="8" customFormat="1" ht="12" customHeight="1">
      <c r="A74" s="30" t="s">
        <v>20</v>
      </c>
      <c r="B74" s="30"/>
      <c r="C74" s="46">
        <f>SUM(C71:C72)</f>
        <v>0</v>
      </c>
      <c r="D74" s="28"/>
      <c r="E74" s="46">
        <f>SUM(E71:E72)</f>
        <v>0</v>
      </c>
      <c r="F74" s="28"/>
      <c r="G74" s="46">
        <f>SUM(G71:G72)</f>
        <v>0</v>
      </c>
      <c r="H74" s="28"/>
      <c r="I74" s="46">
        <f>SUM(I71:I73)</f>
        <v>2087833</v>
      </c>
      <c r="J74" s="29"/>
      <c r="K74" s="33">
        <f t="shared" si="0"/>
        <v>2087833</v>
      </c>
      <c r="L74" s="28"/>
      <c r="M74" s="46">
        <f>SUM(M71:M72)</f>
        <v>275596</v>
      </c>
      <c r="N74" s="28"/>
      <c r="O74" s="46">
        <f>SUM(O71:O73)</f>
        <v>1812237</v>
      </c>
      <c r="P74" s="28"/>
      <c r="Q74" s="46">
        <f>SUM(Q71:Q72)</f>
        <v>0</v>
      </c>
      <c r="R74" s="9"/>
    </row>
    <row r="75" spans="1:18" s="8" customFormat="1" ht="12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7"/>
    </row>
    <row r="76" spans="1:18" s="8" customFormat="1" ht="12" customHeight="1" thickBot="1">
      <c r="A76" s="30" t="s">
        <v>21</v>
      </c>
      <c r="B76" s="30"/>
      <c r="C76" s="37">
        <f>C68+C74</f>
        <v>965889</v>
      </c>
      <c r="D76" s="28"/>
      <c r="E76" s="37">
        <f>E68+E74</f>
        <v>4809858</v>
      </c>
      <c r="F76" s="28"/>
      <c r="G76" s="37">
        <f>G68+G74</f>
        <v>218530</v>
      </c>
      <c r="H76" s="28"/>
      <c r="I76" s="37">
        <f>I68+I74</f>
        <v>2765866</v>
      </c>
      <c r="J76" s="28"/>
      <c r="K76" s="37">
        <f>K68+K74</f>
        <v>8760143</v>
      </c>
      <c r="L76" s="28"/>
      <c r="M76" s="37">
        <f>M68+M74</f>
        <v>1345004</v>
      </c>
      <c r="N76" s="28"/>
      <c r="O76" s="37">
        <f>O68+O74</f>
        <v>7326828</v>
      </c>
      <c r="P76" s="28"/>
      <c r="Q76" s="37">
        <f>Q68+Q74</f>
        <v>88311</v>
      </c>
      <c r="R76" s="7"/>
    </row>
    <row r="77" spans="1:18" s="8" customFormat="1" ht="12" customHeight="1" thickTop="1">
      <c r="A77" s="28"/>
      <c r="B77" s="28"/>
      <c r="C77" s="29"/>
      <c r="D77" s="28"/>
      <c r="E77" s="29"/>
      <c r="F77" s="28"/>
      <c r="G77" s="29"/>
      <c r="H77" s="28"/>
      <c r="I77" s="29"/>
      <c r="J77" s="28"/>
      <c r="K77" s="29"/>
      <c r="L77" s="28"/>
      <c r="M77" s="29"/>
      <c r="N77" s="28"/>
      <c r="O77" s="29"/>
      <c r="P77" s="28"/>
      <c r="Q77" s="29"/>
      <c r="R77" s="7"/>
    </row>
    <row r="78" spans="1:18" s="8" customFormat="1" ht="12" customHeight="1">
      <c r="A78" s="7"/>
      <c r="B78" s="7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7"/>
    </row>
    <row r="79" spans="1:18" s="8" customFormat="1" ht="12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s="8" customFormat="1" ht="12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s="8" customFormat="1" ht="12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s="8" customFormat="1" ht="12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s="8" customFormat="1" ht="12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s="8" customFormat="1" ht="12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s="8" customFormat="1" ht="12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s="8" customFormat="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="8" customFormat="1" ht="12" customHeight="1"/>
    <row r="88" s="8" customFormat="1" ht="12" customHeight="1"/>
    <row r="89" s="8" customFormat="1" ht="12" customHeight="1"/>
    <row r="90" s="8" customFormat="1" ht="12" customHeight="1"/>
    <row r="91" s="8" customFormat="1" ht="12" customHeight="1"/>
  </sheetData>
  <sheetProtection/>
  <mergeCells count="5">
    <mergeCell ref="C4:G4"/>
    <mergeCell ref="C3:Q3"/>
    <mergeCell ref="C5:Q5"/>
    <mergeCell ref="C6:Q6"/>
    <mergeCell ref="A1:A10"/>
  </mergeCells>
  <conditionalFormatting sqref="K1:K2 K4 K7:K65536">
    <cfRule type="cellIs" priority="1" dxfId="1" operator="equal" stopIfTrue="1">
      <formula>-1</formula>
    </cfRule>
    <cfRule type="cellIs" priority="2" dxfId="1" operator="equal" stopIfTrue="1">
      <formula>1</formula>
    </cfRule>
  </conditionalFormatting>
  <conditionalFormatting sqref="A15:IV76">
    <cfRule type="expression" priority="3" dxfId="0" stopIfTrue="1">
      <formula>MOD(ROW(),2)=1</formula>
    </cfRule>
  </conditionalFormatting>
  <printOptions horizontalCentered="1"/>
  <pageMargins left="0.25" right="0.25" top="0.4" bottom="0.4" header="0.25" footer="0.25"/>
  <pageSetup fitToHeight="0" fitToWidth="1" horizontalDpi="600" verticalDpi="600" orientation="landscape" scale="87" r:id="rId2"/>
  <headerFooter alignWithMargins="0">
    <oddFooter>&amp;R&amp;"Goudy Old Style,Regular"Page &amp;P of &amp;N</oddFooter>
  </headerFooter>
  <rowBreaks count="1" manualBreakCount="1">
    <brk id="5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eparfait</cp:lastModifiedBy>
  <cp:lastPrinted>2009-09-15T21:08:36Z</cp:lastPrinted>
  <dcterms:created xsi:type="dcterms:W3CDTF">2002-11-21T21:49:29Z</dcterms:created>
  <dcterms:modified xsi:type="dcterms:W3CDTF">2009-09-15T21:10:08Z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582541785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1986281349</vt:i4>
  </property>
  <property fmtid="{D5CDD505-2E9C-101B-9397-08002B2CF9AE}" pid="7" name="_ReviewingToolsShownOnce">
    <vt:lpwstr/>
  </property>
</Properties>
</file>